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pscloud-my.sharepoint.com/personal/kfantin_apps_everettsd_org/Documents/Foundation Shared/01-EPSF Programs/Basic Student Needs Fund/"/>
    </mc:Choice>
  </mc:AlternateContent>
  <xr:revisionPtr revIDLastSave="133" documentId="8_{5CE2A54A-35C2-407E-B5CA-55C90197421F}" xr6:coauthVersionLast="47" xr6:coauthVersionMax="47" xr10:uidLastSave="{7F64F2C2-013F-4F8B-9CF1-ECD78FC50971}"/>
  <bookViews>
    <workbookView xWindow="-120" yWindow="-120" windowWidth="29040" windowHeight="15840" xr2:uid="{AB3D9116-0421-4794-A388-B0AA4D3A6AC8}"/>
  </bookViews>
  <sheets>
    <sheet name="totals" sheetId="5" r:id="rId1"/>
    <sheet name="Sheet2" sheetId="7" r:id="rId2"/>
    <sheet name="Sheet1" sheetId="6" r:id="rId3"/>
    <sheet name="HS " sheetId="2" r:id="rId4"/>
    <sheet name="MS" sheetId="3" r:id="rId5"/>
    <sheet name="ES" sheetId="4" r:id="rId6"/>
  </sheets>
  <definedNames>
    <definedName name="_xlnm.Print_Titles" localSheetId="5">ES!$2:$2</definedName>
    <definedName name="_xlnm.Print_Titles" localSheetId="3">'HS '!$2:$2</definedName>
    <definedName name="_xlnm.Print_Titles" localSheetId="4">MS!$2:$2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7" i="4" l="1"/>
  <c r="E67" i="4"/>
  <c r="C67" i="4"/>
  <c r="G28" i="3"/>
  <c r="E28" i="3"/>
  <c r="G25" i="2"/>
  <c r="F25" i="2"/>
  <c r="E25" i="2"/>
  <c r="U35" i="5"/>
  <c r="T55" i="5"/>
  <c r="B34" i="7"/>
  <c r="T52" i="5"/>
  <c r="T45" i="5"/>
  <c r="B50" i="5"/>
  <c r="L45" i="5"/>
  <c r="L48" i="5"/>
  <c r="L40" i="5"/>
  <c r="L50" i="5" s="1"/>
  <c r="T50" i="5" s="1"/>
  <c r="L43" i="5"/>
  <c r="L42" i="5"/>
  <c r="B45" i="5"/>
  <c r="B40" i="5"/>
  <c r="S35" i="5"/>
  <c r="N7" i="5"/>
  <c r="O7" i="5" s="1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19" i="5"/>
  <c r="R18" i="5"/>
  <c r="R17" i="5"/>
  <c r="R13" i="5"/>
  <c r="R12" i="5"/>
  <c r="R11" i="5"/>
  <c r="R10" i="5"/>
  <c r="R9" i="5"/>
  <c r="R7" i="5"/>
  <c r="R6" i="5"/>
  <c r="R5" i="5"/>
  <c r="R4" i="5"/>
  <c r="R20" i="5"/>
  <c r="Q35" i="5"/>
  <c r="P35" i="5"/>
  <c r="M35" i="5"/>
  <c r="K35" i="5"/>
  <c r="E35" i="5"/>
  <c r="D35" i="5"/>
  <c r="C35" i="5"/>
  <c r="B35" i="5"/>
  <c r="F34" i="5"/>
  <c r="I34" i="5" s="1"/>
  <c r="J34" i="5" s="1"/>
  <c r="F33" i="5"/>
  <c r="I33" i="5" s="1"/>
  <c r="J33" i="5" s="1"/>
  <c r="F32" i="5"/>
  <c r="I32" i="5" s="1"/>
  <c r="J32" i="5" s="1"/>
  <c r="F31" i="5"/>
  <c r="I31" i="5" s="1"/>
  <c r="J31" i="5" s="1"/>
  <c r="F30" i="5"/>
  <c r="I30" i="5" s="1"/>
  <c r="J30" i="5" s="1"/>
  <c r="F29" i="5"/>
  <c r="I29" i="5" s="1"/>
  <c r="J29" i="5" s="1"/>
  <c r="F28" i="5"/>
  <c r="I28" i="5" s="1"/>
  <c r="J28" i="5" s="1"/>
  <c r="F27" i="5"/>
  <c r="I27" i="5" s="1"/>
  <c r="J27" i="5" s="1"/>
  <c r="F26" i="5"/>
  <c r="I26" i="5" s="1"/>
  <c r="J26" i="5" s="1"/>
  <c r="F25" i="5"/>
  <c r="I25" i="5" s="1"/>
  <c r="J25" i="5" s="1"/>
  <c r="F24" i="5"/>
  <c r="I24" i="5" s="1"/>
  <c r="J24" i="5" s="1"/>
  <c r="F23" i="5"/>
  <c r="I23" i="5" s="1"/>
  <c r="J23" i="5" s="1"/>
  <c r="F22" i="5"/>
  <c r="I22" i="5" s="1"/>
  <c r="J22" i="5" s="1"/>
  <c r="F21" i="5"/>
  <c r="I21" i="5" s="1"/>
  <c r="J21" i="5" s="1"/>
  <c r="F20" i="5"/>
  <c r="I20" i="5" s="1"/>
  <c r="J20" i="5" s="1"/>
  <c r="F19" i="5"/>
  <c r="F18" i="5"/>
  <c r="L18" i="5" s="1"/>
  <c r="N18" i="5" s="1"/>
  <c r="O18" i="5" s="1"/>
  <c r="F17" i="5"/>
  <c r="L17" i="5" s="1"/>
  <c r="N17" i="5" s="1"/>
  <c r="O17" i="5" s="1"/>
  <c r="F13" i="5"/>
  <c r="L13" i="5" s="1"/>
  <c r="N13" i="5" s="1"/>
  <c r="O13" i="5" s="1"/>
  <c r="F12" i="5"/>
  <c r="L12" i="5" s="1"/>
  <c r="N12" i="5" s="1"/>
  <c r="O12" i="5" s="1"/>
  <c r="F11" i="5"/>
  <c r="L11" i="5" s="1"/>
  <c r="N11" i="5" s="1"/>
  <c r="O11" i="5" s="1"/>
  <c r="F10" i="5"/>
  <c r="L10" i="5" s="1"/>
  <c r="N10" i="5" s="1"/>
  <c r="O10" i="5" s="1"/>
  <c r="F9" i="5"/>
  <c r="L9" i="5" s="1"/>
  <c r="N9" i="5" s="1"/>
  <c r="O9" i="5" s="1"/>
  <c r="I7" i="5"/>
  <c r="J7" i="5" s="1"/>
  <c r="F6" i="5"/>
  <c r="I6" i="5" s="1"/>
  <c r="J6" i="5" s="1"/>
  <c r="F5" i="5"/>
  <c r="I5" i="5" s="1"/>
  <c r="J5" i="5" s="1"/>
  <c r="F4" i="5"/>
  <c r="I4" i="5" s="1"/>
  <c r="J4" i="5" s="1"/>
  <c r="R35" i="5" l="1"/>
  <c r="L4" i="5"/>
  <c r="N4" i="5" s="1"/>
  <c r="I11" i="5"/>
  <c r="J11" i="5" s="1"/>
  <c r="I17" i="5"/>
  <c r="J17" i="5" s="1"/>
  <c r="L20" i="5"/>
  <c r="N20" i="5" s="1"/>
  <c r="O20" i="5" s="1"/>
  <c r="L23" i="5"/>
  <c r="N23" i="5" s="1"/>
  <c r="O23" i="5" s="1"/>
  <c r="L26" i="5"/>
  <c r="N26" i="5" s="1"/>
  <c r="O26" i="5" s="1"/>
  <c r="L29" i="5"/>
  <c r="N29" i="5" s="1"/>
  <c r="O29" i="5" s="1"/>
  <c r="L32" i="5"/>
  <c r="N32" i="5" s="1"/>
  <c r="O32" i="5" s="1"/>
  <c r="I9" i="5"/>
  <c r="J9" i="5" s="1"/>
  <c r="L5" i="5"/>
  <c r="N5" i="5" s="1"/>
  <c r="O5" i="5" s="1"/>
  <c r="I12" i="5"/>
  <c r="J12" i="5" s="1"/>
  <c r="I18" i="5"/>
  <c r="J18" i="5" s="1"/>
  <c r="L21" i="5"/>
  <c r="N21" i="5" s="1"/>
  <c r="O21" i="5" s="1"/>
  <c r="L24" i="5"/>
  <c r="N24" i="5" s="1"/>
  <c r="O24" i="5" s="1"/>
  <c r="L27" i="5"/>
  <c r="N27" i="5" s="1"/>
  <c r="O27" i="5" s="1"/>
  <c r="L30" i="5"/>
  <c r="N30" i="5" s="1"/>
  <c r="O30" i="5" s="1"/>
  <c r="L33" i="5"/>
  <c r="N33" i="5" s="1"/>
  <c r="O33" i="5" s="1"/>
  <c r="F35" i="5"/>
  <c r="L6" i="5"/>
  <c r="N6" i="5" s="1"/>
  <c r="O6" i="5" s="1"/>
  <c r="I10" i="5"/>
  <c r="J10" i="5" s="1"/>
  <c r="I13" i="5"/>
  <c r="J13" i="5" s="1"/>
  <c r="L19" i="5"/>
  <c r="N19" i="5" s="1"/>
  <c r="O19" i="5" s="1"/>
  <c r="L22" i="5"/>
  <c r="N22" i="5" s="1"/>
  <c r="O22" i="5" s="1"/>
  <c r="L25" i="5"/>
  <c r="N25" i="5" s="1"/>
  <c r="O25" i="5" s="1"/>
  <c r="L28" i="5"/>
  <c r="N28" i="5" s="1"/>
  <c r="O28" i="5" s="1"/>
  <c r="L31" i="5"/>
  <c r="N31" i="5" s="1"/>
  <c r="O31" i="5" s="1"/>
  <c r="L34" i="5"/>
  <c r="N34" i="5" s="1"/>
  <c r="O34" i="5" s="1"/>
  <c r="I19" i="5"/>
  <c r="J19" i="5" s="1"/>
  <c r="N35" i="5" l="1"/>
  <c r="O4" i="5"/>
  <c r="O35" i="5" s="1"/>
  <c r="L35" i="5"/>
  <c r="J35" i="5"/>
  <c r="G44" i="4"/>
  <c r="E44" i="4"/>
  <c r="C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3" i="4"/>
  <c r="I44" i="4" l="1"/>
  <c r="I17" i="3" l="1"/>
  <c r="I16" i="3"/>
  <c r="I15" i="3"/>
  <c r="I14" i="3"/>
  <c r="I13" i="3"/>
  <c r="I7" i="3"/>
  <c r="I6" i="3"/>
  <c r="I5" i="3"/>
  <c r="I4" i="3"/>
  <c r="I3" i="3"/>
  <c r="G18" i="3"/>
  <c r="E18" i="3"/>
  <c r="C18" i="3"/>
  <c r="G16" i="2"/>
  <c r="F16" i="2"/>
  <c r="E16" i="2"/>
  <c r="I15" i="2"/>
  <c r="I14" i="2"/>
  <c r="I13" i="2"/>
  <c r="I12" i="2"/>
  <c r="I6" i="2"/>
  <c r="I5" i="2"/>
  <c r="I4" i="2"/>
  <c r="I3" i="2"/>
  <c r="B16" i="2"/>
  <c r="B7" i="2"/>
  <c r="C16" i="2"/>
  <c r="I18" i="3" l="1"/>
  <c r="I16" i="2"/>
  <c r="G21" i="4" l="1"/>
  <c r="E21" i="4"/>
  <c r="C21" i="4"/>
  <c r="G7" i="2"/>
  <c r="E7" i="2"/>
  <c r="C7" i="2"/>
  <c r="G8" i="3"/>
  <c r="E8" i="3"/>
  <c r="C8" i="3"/>
  <c r="I8" i="3" l="1"/>
  <c r="I21" i="4"/>
  <c r="I7" i="2" l="1"/>
</calcChain>
</file>

<file path=xl/sharedStrings.xml><?xml version="1.0" encoding="utf-8"?>
<sst xmlns="http://schemas.openxmlformats.org/spreadsheetml/2006/main" count="302" uniqueCount="95">
  <si>
    <t>School</t>
  </si>
  <si>
    <t>Income</t>
  </si>
  <si>
    <t>Date</t>
  </si>
  <si>
    <t>Expense</t>
  </si>
  <si>
    <t>Balance</t>
  </si>
  <si>
    <t>Cascade HS</t>
  </si>
  <si>
    <t>Everett HS</t>
  </si>
  <si>
    <t>Notes</t>
  </si>
  <si>
    <t>Jackson HS</t>
  </si>
  <si>
    <t>Sequoia HS</t>
  </si>
  <si>
    <t>Eisenhower MS</t>
  </si>
  <si>
    <t>Evergreen MS</t>
  </si>
  <si>
    <t>Gateway MS</t>
  </si>
  <si>
    <t>Heatherwood MS</t>
  </si>
  <si>
    <t>North MS</t>
  </si>
  <si>
    <t>Cedar Wood ES</t>
  </si>
  <si>
    <t>Emerson ES</t>
  </si>
  <si>
    <t>Forest View ES</t>
  </si>
  <si>
    <t>Garfield ES</t>
  </si>
  <si>
    <t>Hawthorne ES</t>
  </si>
  <si>
    <t>Jackson ES</t>
  </si>
  <si>
    <t>Jefferson ES</t>
  </si>
  <si>
    <t>Lowell ES</t>
  </si>
  <si>
    <t>Madison ES</t>
  </si>
  <si>
    <t>Mill Creek ES</t>
  </si>
  <si>
    <t>Monroe ES</t>
  </si>
  <si>
    <t>Penny Creek ES</t>
  </si>
  <si>
    <t>Silver Firs ES</t>
  </si>
  <si>
    <t>Silver Lake ES</t>
  </si>
  <si>
    <t>Tambark Creek ES</t>
  </si>
  <si>
    <t>View Ridege ES</t>
  </si>
  <si>
    <t>Whittier ES</t>
  </si>
  <si>
    <t>Woodside ES</t>
  </si>
  <si>
    <t xml:space="preserve">Elementary Schools </t>
  </si>
  <si>
    <t>Middle Schools</t>
  </si>
  <si>
    <t>High Schools</t>
  </si>
  <si>
    <t>Starting amount 9/1/19*</t>
  </si>
  <si>
    <t xml:space="preserve">Notes </t>
  </si>
  <si>
    <t xml:space="preserve">$364 is interest </t>
  </si>
  <si>
    <t>Income (money from other sources)</t>
  </si>
  <si>
    <t>PTA donation</t>
  </si>
  <si>
    <t>personal donation</t>
  </si>
  <si>
    <t>from EPSF</t>
  </si>
  <si>
    <t>interest</t>
  </si>
  <si>
    <t>Total Exp. As of 8/31/20</t>
  </si>
  <si>
    <t>$377.68 good neighbor fund</t>
  </si>
  <si>
    <t>$197.25 good neighbor fund</t>
  </si>
  <si>
    <t>Int income</t>
  </si>
  <si>
    <r>
      <t xml:space="preserve">to bring back to $1,000 </t>
    </r>
    <r>
      <rPr>
        <b/>
        <sz val="10"/>
        <color theme="1"/>
        <rFont val="Calibri"/>
        <family val="2"/>
        <scheme val="minor"/>
      </rPr>
      <t>(includes int)</t>
    </r>
  </si>
  <si>
    <t>actual</t>
  </si>
  <si>
    <t>Int. Income</t>
  </si>
  <si>
    <t>Add. Income</t>
  </si>
  <si>
    <t>Add.  Income</t>
  </si>
  <si>
    <t>EOY Balance</t>
  </si>
  <si>
    <t>BOY Balance</t>
  </si>
  <si>
    <t>Additional $ from PTA</t>
  </si>
  <si>
    <t>includes extra $ from PTA</t>
  </si>
  <si>
    <t>Int Income</t>
  </si>
  <si>
    <t>Add Incom</t>
  </si>
  <si>
    <t>From an individual</t>
  </si>
  <si>
    <t>from VR PTA</t>
  </si>
  <si>
    <t>From MD PTA</t>
  </si>
  <si>
    <t>Totals for 2019/2020</t>
  </si>
  <si>
    <t>Totals for 2020/2021</t>
  </si>
  <si>
    <t>new $ 2020/2021 (from other sources)</t>
  </si>
  <si>
    <t>Interest</t>
  </si>
  <si>
    <t>Expenses</t>
  </si>
  <si>
    <t>new balance 9/1/20</t>
  </si>
  <si>
    <t xml:space="preserve">diff. is Seq was neg </t>
  </si>
  <si>
    <t>Balance as of 7/31/21</t>
  </si>
  <si>
    <t>combined balance</t>
  </si>
  <si>
    <t xml:space="preserve">Actual $ </t>
  </si>
  <si>
    <t>PTA donation - shouldn't have given any additonal money</t>
  </si>
  <si>
    <t>for start of 2020/2021 I calculated amounts incorrctly because of additonal donations. Will do a better job going forward</t>
  </si>
  <si>
    <t>Virtual Academy</t>
  </si>
  <si>
    <t>$ to bring back to $1,000 (8/31/21)</t>
  </si>
  <si>
    <t>other sources - sep. ck for school specific</t>
  </si>
  <si>
    <t>Fiscal yar 2019 - 2020 use (first year)</t>
  </si>
  <si>
    <t xml:space="preserve">Fiscal yar 2020-2021 use </t>
  </si>
  <si>
    <t>2019/2020</t>
  </si>
  <si>
    <t>2020/2021</t>
  </si>
  <si>
    <t>Expense (ck to dist)</t>
  </si>
  <si>
    <t>2021/2022</t>
  </si>
  <si>
    <t>minus int</t>
  </si>
  <si>
    <t>Exp 19/20</t>
  </si>
  <si>
    <t>gift cards for KIT students</t>
  </si>
  <si>
    <t>for social worker  grants</t>
  </si>
  <si>
    <t xml:space="preserve">Fiscal yar 2021-2022 use </t>
  </si>
  <si>
    <t>new balance 9/1/21</t>
  </si>
  <si>
    <t>new $ 21/22 (from other sources)</t>
  </si>
  <si>
    <t>$ to bring back to $1,000 (8/31/22)</t>
  </si>
  <si>
    <t>Balance as of 8/31/22</t>
  </si>
  <si>
    <t>L. Wong</t>
  </si>
  <si>
    <t>Totals for 2021/2022</t>
  </si>
  <si>
    <t>Totals for 2021/2021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</si>
</sst>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5">
    <xf numFmtId="0" fontId="0" fillId="0" borderId="0" xfId="0"/>
    <xf numFmtId="44" fontId="0" fillId="0" borderId="0" xfId="1" applyFont="1"/>
    <xf numFmtId="14" fontId="0" fillId="0" borderId="0" xfId="0" applyNumberFormat="1"/>
    <xf numFmtId="0" fontId="2" fillId="0" borderId="0" xfId="0" applyFont="1"/>
    <xf numFmtId="0" fontId="3" fillId="2" borderId="0" xfId="0" applyFont="1" applyFill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14" fontId="0" fillId="0" borderId="0" xfId="1" applyNumberFormat="1" applyFont="1"/>
    <xf numFmtId="0" fontId="0" fillId="0" borderId="1" xfId="0" applyBorder="1"/>
    <xf numFmtId="44" fontId="0" fillId="0" borderId="0" xfId="0" applyNumberFormat="1"/>
    <xf numFmtId="0" fontId="0" fillId="0" borderId="0" xfId="0" applyFill="1" applyBorder="1"/>
    <xf numFmtId="14" fontId="0" fillId="0" borderId="1" xfId="0" applyNumberFormat="1" applyBorder="1"/>
    <xf numFmtId="0" fontId="0" fillId="2" borderId="0" xfId="0" applyFill="1"/>
    <xf numFmtId="44" fontId="2" fillId="0" borderId="0" xfId="1" applyFont="1"/>
    <xf numFmtId="0" fontId="0" fillId="0" borderId="0" xfId="0" applyFill="1"/>
    <xf numFmtId="44" fontId="0" fillId="0" borderId="0" xfId="1" applyFont="1" applyFill="1"/>
    <xf numFmtId="44" fontId="2" fillId="3" borderId="0" xfId="1" applyFont="1" applyFill="1" applyAlignment="1">
      <alignment wrapText="1"/>
    </xf>
    <xf numFmtId="0" fontId="0" fillId="0" borderId="2" xfId="0" applyBorder="1"/>
    <xf numFmtId="44" fontId="0" fillId="0" borderId="2" xfId="1" applyFont="1" applyBorder="1"/>
    <xf numFmtId="14" fontId="0" fillId="0" borderId="2" xfId="1" applyNumberFormat="1" applyFont="1" applyBorder="1"/>
    <xf numFmtId="164" fontId="0" fillId="3" borderId="0" xfId="1" applyNumberFormat="1" applyFont="1" applyFill="1"/>
    <xf numFmtId="164" fontId="0" fillId="3" borderId="2" xfId="1" applyNumberFormat="1" applyFont="1" applyFill="1" applyBorder="1"/>
    <xf numFmtId="0" fontId="0" fillId="4" borderId="0" xfId="0" applyFill="1"/>
    <xf numFmtId="44" fontId="2" fillId="0" borderId="0" xfId="1" applyFont="1" applyFill="1" applyAlignment="1">
      <alignment wrapText="1"/>
    </xf>
    <xf numFmtId="44" fontId="0" fillId="0" borderId="2" xfId="1" applyFont="1" applyFill="1" applyBorder="1"/>
    <xf numFmtId="164" fontId="0" fillId="0" borderId="0" xfId="0" applyNumberFormat="1"/>
    <xf numFmtId="164" fontId="0" fillId="0" borderId="0" xfId="1" applyNumberFormat="1" applyFont="1"/>
    <xf numFmtId="164" fontId="0" fillId="0" borderId="1" xfId="0" applyNumberFormat="1" applyBorder="1"/>
    <xf numFmtId="164" fontId="0" fillId="0" borderId="1" xfId="1" applyNumberFormat="1" applyFont="1" applyBorder="1"/>
    <xf numFmtId="164" fontId="3" fillId="0" borderId="0" xfId="1" applyNumberFormat="1" applyFont="1"/>
    <xf numFmtId="0" fontId="3" fillId="0" borderId="0" xfId="0" applyFont="1"/>
    <xf numFmtId="164" fontId="3" fillId="0" borderId="1" xfId="1" applyNumberFormat="1" applyFont="1" applyBorder="1"/>
    <xf numFmtId="1" fontId="0" fillId="0" borderId="0" xfId="0" applyNumberFormat="1" applyAlignment="1">
      <alignment horizontal="center"/>
    </xf>
    <xf numFmtId="1" fontId="0" fillId="0" borderId="0" xfId="1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164" fontId="0" fillId="0" borderId="0" xfId="1" applyNumberFormat="1" applyFont="1" applyAlignment="1">
      <alignment horizontal="center"/>
    </xf>
    <xf numFmtId="164" fontId="3" fillId="0" borderId="0" xfId="1" applyNumberFormat="1" applyFont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1" xfId="1" applyNumberFormat="1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0" xfId="0" applyNumberFormat="1" applyFont="1"/>
    <xf numFmtId="0" fontId="2" fillId="5" borderId="0" xfId="0" applyFont="1" applyFill="1"/>
    <xf numFmtId="164" fontId="0" fillId="5" borderId="0" xfId="1" applyNumberFormat="1" applyFont="1" applyFill="1" applyAlignment="1">
      <alignment horizontal="center"/>
    </xf>
    <xf numFmtId="164" fontId="0" fillId="5" borderId="1" xfId="1" applyNumberFormat="1" applyFont="1" applyFill="1" applyBorder="1" applyAlignment="1">
      <alignment horizontal="center"/>
    </xf>
    <xf numFmtId="164" fontId="0" fillId="5" borderId="0" xfId="0" applyNumberFormat="1" applyFill="1" applyAlignment="1">
      <alignment horizontal="center"/>
    </xf>
    <xf numFmtId="164" fontId="0" fillId="5" borderId="0" xfId="1" applyNumberFormat="1" applyFont="1" applyFill="1"/>
    <xf numFmtId="164" fontId="0" fillId="5" borderId="1" xfId="1" applyNumberFormat="1" applyFont="1" applyFill="1" applyBorder="1"/>
    <xf numFmtId="164" fontId="0" fillId="5" borderId="0" xfId="0" applyNumberFormat="1" applyFill="1"/>
    <xf numFmtId="0" fontId="0" fillId="6" borderId="0" xfId="0" applyFill="1"/>
    <xf numFmtId="164" fontId="0" fillId="6" borderId="0" xfId="0" applyNumberFormat="1" applyFill="1"/>
    <xf numFmtId="164" fontId="0" fillId="6" borderId="0" xfId="1" applyNumberFormat="1" applyFont="1" applyFill="1"/>
    <xf numFmtId="14" fontId="0" fillId="6" borderId="0" xfId="0" applyNumberFormat="1" applyFill="1"/>
    <xf numFmtId="164" fontId="3" fillId="6" borderId="0" xfId="1" applyNumberFormat="1" applyFont="1" applyFill="1"/>
    <xf numFmtId="164" fontId="0" fillId="6" borderId="0" xfId="0" applyNumberFormat="1" applyFill="1" applyAlignment="1">
      <alignment horizontal="center"/>
    </xf>
    <xf numFmtId="164" fontId="0" fillId="6" borderId="0" xfId="1" applyNumberFormat="1" applyFont="1" applyFill="1" applyAlignment="1">
      <alignment horizontal="center"/>
    </xf>
    <xf numFmtId="14" fontId="0" fillId="6" borderId="0" xfId="0" applyNumberFormat="1" applyFill="1" applyAlignment="1">
      <alignment horizontal="center"/>
    </xf>
    <xf numFmtId="164" fontId="3" fillId="6" borderId="0" xfId="1" applyNumberFormat="1" applyFont="1" applyFill="1" applyAlignment="1">
      <alignment horizontal="center"/>
    </xf>
    <xf numFmtId="164" fontId="0" fillId="0" borderId="0" xfId="0" applyNumberFormat="1" applyFill="1"/>
    <xf numFmtId="164" fontId="0" fillId="0" borderId="0" xfId="1" applyNumberFormat="1" applyFont="1" applyFill="1"/>
    <xf numFmtId="14" fontId="0" fillId="0" borderId="0" xfId="0" applyNumberFormat="1" applyFill="1"/>
    <xf numFmtId="164" fontId="3" fillId="0" borderId="0" xfId="1" applyNumberFormat="1" applyFont="1" applyFill="1"/>
    <xf numFmtId="44" fontId="2" fillId="0" borderId="0" xfId="1" applyFont="1" applyAlignment="1">
      <alignment wrapText="1"/>
    </xf>
    <xf numFmtId="42" fontId="0" fillId="3" borderId="0" xfId="1" applyNumberFormat="1" applyFont="1" applyFill="1"/>
    <xf numFmtId="0" fontId="2" fillId="7" borderId="0" xfId="0" applyFont="1" applyFill="1" applyAlignment="1">
      <alignment wrapText="1"/>
    </xf>
    <xf numFmtId="164" fontId="0" fillId="7" borderId="0" xfId="1" applyNumberFormat="1" applyFont="1" applyFill="1"/>
    <xf numFmtId="164" fontId="0" fillId="0" borderId="2" xfId="1" applyNumberFormat="1" applyFont="1" applyBorder="1"/>
    <xf numFmtId="0" fontId="3" fillId="0" borderId="0" xfId="0" applyFont="1" applyFill="1"/>
    <xf numFmtId="17" fontId="0" fillId="0" borderId="0" xfId="0" applyNumberFormat="1"/>
    <xf numFmtId="0" fontId="2" fillId="8" borderId="0" xfId="0" applyFont="1" applyFill="1" applyAlignment="1">
      <alignment wrapText="1"/>
    </xf>
    <xf numFmtId="0" fontId="0" fillId="8" borderId="0" xfId="0" applyFill="1"/>
    <xf numFmtId="0" fontId="0" fillId="8" borderId="2" xfId="0" applyFill="1" applyBorder="1"/>
    <xf numFmtId="164" fontId="0" fillId="7" borderId="2" xfId="1" applyNumberFormat="1" applyFont="1" applyFill="1" applyBorder="1"/>
    <xf numFmtId="164" fontId="2" fillId="2" borderId="0" xfId="1" applyNumberFormat="1" applyFont="1" applyFill="1"/>
    <xf numFmtId="164" fontId="0" fillId="2" borderId="0" xfId="1" applyNumberFormat="1" applyFont="1" applyFill="1"/>
    <xf numFmtId="164" fontId="0" fillId="2" borderId="2" xfId="1" applyNumberFormat="1" applyFont="1" applyFill="1" applyBorder="1"/>
    <xf numFmtId="0" fontId="2" fillId="0" borderId="0" xfId="0" applyFont="1" applyFill="1" applyAlignment="1">
      <alignment wrapText="1"/>
    </xf>
    <xf numFmtId="44" fontId="0" fillId="0" borderId="0" xfId="0" applyNumberFormat="1" applyFill="1"/>
    <xf numFmtId="0" fontId="0" fillId="0" borderId="0" xfId="0" applyAlignment="1">
      <alignment wrapText="1"/>
    </xf>
    <xf numFmtId="0" fontId="0" fillId="0" borderId="0" xfId="0" applyAlignment="1"/>
    <xf numFmtId="0" fontId="4" fillId="0" borderId="0" xfId="0" applyFont="1" applyAlignment="1">
      <alignment horizontal="center" vertical="center"/>
    </xf>
    <xf numFmtId="44" fontId="0" fillId="0" borderId="0" xfId="1" applyFont="1" applyAlignment="1"/>
    <xf numFmtId="164" fontId="0" fillId="0" borderId="0" xfId="1" applyNumberFormat="1" applyFont="1" applyAlignment="1"/>
    <xf numFmtId="164" fontId="0" fillId="7" borderId="0" xfId="0" applyNumberFormat="1" applyFill="1"/>
    <xf numFmtId="0" fontId="0" fillId="10" borderId="0" xfId="0" applyFill="1"/>
    <xf numFmtId="44" fontId="0" fillId="10" borderId="0" xfId="1" applyFont="1" applyFill="1"/>
    <xf numFmtId="0" fontId="3" fillId="10" borderId="0" xfId="0" applyFont="1" applyFill="1"/>
    <xf numFmtId="164" fontId="3" fillId="0" borderId="0" xfId="1" applyNumberFormat="1" applyFont="1" applyAlignment="1">
      <alignment wrapText="1"/>
    </xf>
    <xf numFmtId="164" fontId="0" fillId="10" borderId="0" xfId="1" applyNumberFormat="1" applyFont="1" applyFill="1"/>
    <xf numFmtId="0" fontId="3" fillId="0" borderId="0" xfId="1" applyNumberFormat="1" applyFont="1" applyAlignment="1">
      <alignment horizontal="center"/>
    </xf>
    <xf numFmtId="164" fontId="3" fillId="10" borderId="0" xfId="1" applyNumberFormat="1" applyFont="1" applyFill="1" applyAlignment="1">
      <alignment horizontal="center"/>
    </xf>
    <xf numFmtId="164" fontId="3" fillId="10" borderId="0" xfId="1" applyNumberFormat="1" applyFont="1" applyFill="1"/>
    <xf numFmtId="44" fontId="3" fillId="10" borderId="0" xfId="1" applyFont="1" applyFill="1"/>
    <xf numFmtId="164" fontId="3" fillId="10" borderId="0" xfId="0" applyNumberFormat="1" applyFont="1" applyFill="1"/>
    <xf numFmtId="44" fontId="3" fillId="10" borderId="0" xfId="0" applyNumberFormat="1" applyFont="1" applyFill="1"/>
    <xf numFmtId="14" fontId="0" fillId="0" borderId="0" xfId="1" applyNumberFormat="1" applyFont="1" applyFill="1"/>
    <xf numFmtId="44" fontId="0" fillId="0" borderId="0" xfId="1" applyFont="1" applyFill="1" applyAlignment="1"/>
    <xf numFmtId="0" fontId="0" fillId="0" borderId="0" xfId="0" applyAlignment="1"/>
    <xf numFmtId="0" fontId="4" fillId="5" borderId="3" xfId="0" applyFont="1" applyFill="1" applyBorder="1" applyAlignment="1">
      <alignment horizontal="center" vertical="center"/>
    </xf>
    <xf numFmtId="0" fontId="0" fillId="5" borderId="4" xfId="0" applyFill="1" applyBorder="1" applyAlignment="1"/>
    <xf numFmtId="0" fontId="4" fillId="9" borderId="3" xfId="0" applyFont="1" applyFill="1" applyBorder="1" applyAlignment="1">
      <alignment horizontal="center" vertical="center"/>
    </xf>
    <xf numFmtId="0" fontId="0" fillId="9" borderId="4" xfId="0" applyFill="1" applyBorder="1" applyAlignment="1"/>
    <xf numFmtId="0" fontId="4" fillId="11" borderId="3" xfId="0" applyFont="1" applyFill="1" applyBorder="1" applyAlignment="1">
      <alignment horizontal="center" vertical="center"/>
    </xf>
    <xf numFmtId="0" fontId="0" fillId="11" borderId="4" xfId="0" applyFill="1" applyBorder="1" applyAlignment="1"/>
    <xf numFmtId="0" fontId="2" fillId="2" borderId="0" xfId="0" applyFont="1" applyFill="1" applyAlignment="1">
      <alignment horizontal="center" vertical="center"/>
    </xf>
    <xf numFmtId="0" fontId="0" fillId="12" borderId="0" xfId="0" applyFill="1"/>
    <xf numFmtId="164" fontId="0" fillId="12" borderId="0" xfId="1" applyNumberFormat="1" applyFont="1" applyFill="1"/>
    <xf numFmtId="0" fontId="0" fillId="12" borderId="2" xfId="0" applyFill="1" applyBorder="1"/>
    <xf numFmtId="164" fontId="0" fillId="0" borderId="2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53FF8-2858-4280-AD19-23CCB56778C0}">
  <sheetPr>
    <pageSetUpPr fitToPage="1"/>
  </sheetPr>
  <dimension ref="A1:AB58"/>
  <sheetViews>
    <sheetView tabSelected="1" workbookViewId="0">
      <pane xSplit="1" ySplit="3" topLeftCell="J4" activePane="bottomRight" state="frozen"/>
      <selection pane="topRight" activeCell="B1" sqref="B1"/>
      <selection pane="bottomLeft" activeCell="A4" sqref="A4"/>
      <selection pane="bottomRight" activeCell="T5" sqref="T5"/>
    </sheetView>
  </sheetViews>
  <sheetFormatPr defaultRowHeight="15" x14ac:dyDescent="0.25"/>
  <cols>
    <col min="1" max="1" width="20.140625" customWidth="1"/>
    <col min="2" max="2" width="14.28515625" style="26" customWidth="1"/>
    <col min="3" max="3" width="11.28515625" customWidth="1"/>
    <col min="4" max="4" width="13.140625" customWidth="1"/>
    <col min="5" max="5" width="13.140625" style="14" customWidth="1"/>
    <col min="6" max="6" width="15" style="1" customWidth="1"/>
    <col min="7" max="7" width="10.28515625" customWidth="1"/>
    <col min="8" max="8" width="26.5703125" customWidth="1"/>
    <col min="9" max="9" width="11.28515625" style="1" customWidth="1"/>
    <col min="10" max="10" width="12.42578125" style="15" customWidth="1"/>
    <col min="11" max="11" width="11.85546875" style="15" customWidth="1"/>
    <col min="12" max="12" width="13" style="15" customWidth="1"/>
    <col min="13" max="13" width="11" style="1" customWidth="1"/>
    <col min="14" max="14" width="13.7109375" style="1" customWidth="1"/>
    <col min="15" max="15" width="8.5703125" customWidth="1"/>
    <col min="16" max="16" width="11.140625" customWidth="1"/>
    <col min="17" max="17" width="11.42578125" customWidth="1"/>
    <col min="18" max="18" width="14.42578125" style="14" customWidth="1"/>
    <col min="19" max="19" width="10.7109375" style="26" bestFit="1" customWidth="1"/>
    <col min="20" max="20" width="11.140625" customWidth="1"/>
    <col min="21" max="21" width="11" customWidth="1"/>
    <col min="22" max="22" width="10.5703125" customWidth="1"/>
    <col min="26" max="26" width="10.5703125" customWidth="1"/>
  </cols>
  <sheetData>
    <row r="1" spans="1:28" ht="24" customHeight="1" thickBot="1" x14ac:dyDescent="0.3"/>
    <row r="2" spans="1:28" s="85" customFormat="1" ht="24" customHeight="1" thickBot="1" x14ac:dyDescent="0.3">
      <c r="A2" s="86"/>
      <c r="B2" s="104" t="s">
        <v>77</v>
      </c>
      <c r="C2" s="105"/>
      <c r="D2" s="105"/>
      <c r="E2" s="105"/>
      <c r="F2" s="105"/>
      <c r="G2" s="105"/>
      <c r="H2" s="105"/>
      <c r="I2" s="105"/>
      <c r="J2" s="105"/>
      <c r="K2" s="106" t="s">
        <v>78</v>
      </c>
      <c r="L2" s="107"/>
      <c r="M2" s="107"/>
      <c r="N2" s="107"/>
      <c r="O2" s="107"/>
      <c r="P2" s="107"/>
      <c r="Q2" s="107"/>
      <c r="R2" s="107"/>
      <c r="S2" s="107"/>
      <c r="T2" s="108" t="s">
        <v>87</v>
      </c>
      <c r="U2" s="109"/>
      <c r="V2" s="109"/>
      <c r="W2" s="109"/>
      <c r="X2" s="109"/>
      <c r="Y2" s="109"/>
      <c r="Z2" s="109"/>
      <c r="AA2" s="109"/>
      <c r="AB2" s="109"/>
    </row>
    <row r="3" spans="1:28" s="3" customFormat="1" ht="80.25" customHeight="1" x14ac:dyDescent="0.25">
      <c r="A3" s="3" t="s">
        <v>0</v>
      </c>
      <c r="B3" s="93" t="s">
        <v>36</v>
      </c>
      <c r="C3" s="6" t="s">
        <v>47</v>
      </c>
      <c r="D3" s="5" t="s">
        <v>39</v>
      </c>
      <c r="E3" s="82" t="s">
        <v>44</v>
      </c>
      <c r="F3" s="13" t="s">
        <v>4</v>
      </c>
      <c r="G3" s="3" t="s">
        <v>2</v>
      </c>
      <c r="H3" s="5" t="s">
        <v>37</v>
      </c>
      <c r="I3" s="13">
        <v>1000</v>
      </c>
      <c r="J3" s="23" t="s">
        <v>48</v>
      </c>
      <c r="K3" s="16" t="s">
        <v>49</v>
      </c>
      <c r="L3" s="23" t="s">
        <v>67</v>
      </c>
      <c r="M3" s="68" t="s">
        <v>64</v>
      </c>
      <c r="N3" s="68" t="s">
        <v>70</v>
      </c>
      <c r="O3" s="3" t="s">
        <v>65</v>
      </c>
      <c r="P3" s="3" t="s">
        <v>66</v>
      </c>
      <c r="Q3" s="75" t="s">
        <v>69</v>
      </c>
      <c r="R3" s="70" t="s">
        <v>75</v>
      </c>
      <c r="S3" s="79" t="s">
        <v>71</v>
      </c>
      <c r="T3" s="23" t="s">
        <v>88</v>
      </c>
      <c r="U3" s="68" t="s">
        <v>89</v>
      </c>
      <c r="V3" s="68" t="s">
        <v>70</v>
      </c>
      <c r="W3" s="3" t="s">
        <v>65</v>
      </c>
      <c r="X3" s="3" t="s">
        <v>66</v>
      </c>
      <c r="Y3" s="75" t="s">
        <v>91</v>
      </c>
      <c r="Z3" s="70" t="s">
        <v>90</v>
      </c>
      <c r="AA3" s="79" t="s">
        <v>71</v>
      </c>
    </row>
    <row r="4" spans="1:28" ht="19.899999999999999" customHeight="1" x14ac:dyDescent="0.25">
      <c r="A4" t="s">
        <v>5</v>
      </c>
      <c r="B4" s="26">
        <v>1000</v>
      </c>
      <c r="C4" s="1">
        <v>14.44</v>
      </c>
      <c r="D4" s="1"/>
      <c r="E4" s="15">
        <v>0</v>
      </c>
      <c r="F4" s="1">
        <f>+B4+C4+D4-E4</f>
        <v>1014.44</v>
      </c>
      <c r="G4" s="7">
        <v>44074</v>
      </c>
      <c r="I4" s="1">
        <f>+I$3-F4+D4</f>
        <v>-14.440000000000055</v>
      </c>
      <c r="J4" s="15">
        <f>+I4</f>
        <v>-14.440000000000055</v>
      </c>
      <c r="K4" s="20">
        <v>0</v>
      </c>
      <c r="L4" s="15">
        <f>+K4+F4</f>
        <v>1014.44</v>
      </c>
      <c r="N4" s="1">
        <f>+L4+M4</f>
        <v>1014.44</v>
      </c>
      <c r="O4" s="1">
        <f t="shared" ref="O4:O7" si="0">+Q4-N4+P4</f>
        <v>1.2999999999999545</v>
      </c>
      <c r="P4" s="1">
        <v>797.88</v>
      </c>
      <c r="Q4" s="76">
        <v>217.86</v>
      </c>
      <c r="R4" s="71">
        <f>+R$2-Q4</f>
        <v>-217.86</v>
      </c>
      <c r="S4" s="80">
        <v>782</v>
      </c>
      <c r="T4">
        <v>1000</v>
      </c>
    </row>
    <row r="5" spans="1:28" ht="19.899999999999999" customHeight="1" x14ac:dyDescent="0.25">
      <c r="A5" t="s">
        <v>6</v>
      </c>
      <c r="B5" s="26">
        <v>1000</v>
      </c>
      <c r="C5" s="1">
        <v>14.34</v>
      </c>
      <c r="D5" s="1"/>
      <c r="E5" s="15">
        <v>993</v>
      </c>
      <c r="F5" s="1">
        <f>+B5+C5+D5-E5</f>
        <v>21.340000000000032</v>
      </c>
      <c r="G5" s="7">
        <v>44074</v>
      </c>
      <c r="I5" s="1">
        <f>+I$3-F5+D5</f>
        <v>978.66</v>
      </c>
      <c r="J5" s="15">
        <f t="shared" ref="J5:J7" si="1">+I5</f>
        <v>978.66</v>
      </c>
      <c r="K5" s="69">
        <v>979</v>
      </c>
      <c r="L5" s="15">
        <f>+K5+F5</f>
        <v>1000.34</v>
      </c>
      <c r="N5" s="1">
        <f t="shared" ref="N5:N7" si="2">+L5+M5</f>
        <v>1000.34</v>
      </c>
      <c r="O5" s="1">
        <f t="shared" si="0"/>
        <v>1.17999999999995</v>
      </c>
      <c r="P5" s="1">
        <v>714</v>
      </c>
      <c r="Q5" s="76">
        <v>287.52</v>
      </c>
      <c r="R5" s="71">
        <f>+R$2-Q5</f>
        <v>-287.52</v>
      </c>
      <c r="S5" s="80">
        <v>712</v>
      </c>
      <c r="T5">
        <v>1000</v>
      </c>
    </row>
    <row r="6" spans="1:28" ht="19.899999999999999" customHeight="1" x14ac:dyDescent="0.25">
      <c r="A6" t="s">
        <v>8</v>
      </c>
      <c r="B6" s="26">
        <v>1000</v>
      </c>
      <c r="C6" s="1">
        <v>14.44</v>
      </c>
      <c r="D6" s="1"/>
      <c r="E6" s="15">
        <v>0</v>
      </c>
      <c r="F6" s="1">
        <f>+B6+C6+D6-E6</f>
        <v>1014.44</v>
      </c>
      <c r="G6" s="7">
        <v>44074</v>
      </c>
      <c r="I6" s="1">
        <f>+I$3-F6+D6</f>
        <v>-14.440000000000055</v>
      </c>
      <c r="J6" s="15">
        <f t="shared" si="1"/>
        <v>-14.440000000000055</v>
      </c>
      <c r="K6" s="20">
        <v>0</v>
      </c>
      <c r="L6" s="15">
        <f>+K6+F6</f>
        <v>1014.44</v>
      </c>
      <c r="N6" s="1">
        <f t="shared" si="2"/>
        <v>1014.44</v>
      </c>
      <c r="O6" s="1">
        <f t="shared" si="0"/>
        <v>1.6899999999999409</v>
      </c>
      <c r="P6" s="1">
        <v>0</v>
      </c>
      <c r="Q6" s="76">
        <v>1016.13</v>
      </c>
      <c r="R6" s="71">
        <f>+R$2-Q6</f>
        <v>-1016.13</v>
      </c>
      <c r="S6" s="80">
        <v>0</v>
      </c>
      <c r="T6">
        <v>1016.13</v>
      </c>
    </row>
    <row r="7" spans="1:28" ht="19.899999999999999" customHeight="1" x14ac:dyDescent="0.25">
      <c r="A7" t="s">
        <v>9</v>
      </c>
      <c r="B7" s="26">
        <v>1000</v>
      </c>
      <c r="C7" s="1">
        <v>13.08</v>
      </c>
      <c r="D7" s="1"/>
      <c r="E7" s="15">
        <v>1020.88</v>
      </c>
      <c r="F7" s="15">
        <v>-7.8</v>
      </c>
      <c r="G7" s="7">
        <v>44074</v>
      </c>
      <c r="I7" s="1">
        <f>+I$3-F7+D7</f>
        <v>1007.8</v>
      </c>
      <c r="J7" s="15">
        <f t="shared" si="1"/>
        <v>1007.8</v>
      </c>
      <c r="K7" s="20">
        <v>1000</v>
      </c>
      <c r="L7" s="15">
        <v>1000</v>
      </c>
      <c r="M7" s="1">
        <v>500</v>
      </c>
      <c r="N7" s="1">
        <f t="shared" si="2"/>
        <v>1500</v>
      </c>
      <c r="O7" s="1">
        <f t="shared" si="0"/>
        <v>1.3999999999999773</v>
      </c>
      <c r="P7" s="1">
        <v>713.84</v>
      </c>
      <c r="Q7" s="76">
        <v>787.56</v>
      </c>
      <c r="R7" s="71">
        <f>+R$2-Q7</f>
        <v>-787.56</v>
      </c>
      <c r="S7" s="80">
        <v>212</v>
      </c>
      <c r="T7">
        <v>1000</v>
      </c>
    </row>
    <row r="8" spans="1:28" ht="11.25" customHeight="1" x14ac:dyDescent="0.25">
      <c r="C8" s="1"/>
      <c r="D8" s="1"/>
      <c r="E8" s="15"/>
      <c r="G8" s="1"/>
      <c r="K8" s="20"/>
      <c r="O8" s="1"/>
      <c r="P8" s="1"/>
      <c r="Q8" s="76"/>
      <c r="R8" s="71"/>
      <c r="S8" s="80"/>
      <c r="T8">
        <v>1000</v>
      </c>
    </row>
    <row r="9" spans="1:28" ht="19.899999999999999" customHeight="1" x14ac:dyDescent="0.25">
      <c r="A9" t="s">
        <v>10</v>
      </c>
      <c r="B9" s="26">
        <v>1000</v>
      </c>
      <c r="C9" s="1">
        <v>11.97</v>
      </c>
      <c r="D9" s="1"/>
      <c r="E9" s="15">
        <v>523.04</v>
      </c>
      <c r="F9" s="1">
        <f>+B9+C9+D9-E9</f>
        <v>488.93000000000006</v>
      </c>
      <c r="G9" s="7">
        <v>44074</v>
      </c>
      <c r="H9" s="22" t="s">
        <v>45</v>
      </c>
      <c r="I9" s="1">
        <f>+I$3-F9</f>
        <v>511.06999999999994</v>
      </c>
      <c r="J9" s="15">
        <f t="shared" ref="J9:J34" si="3">+I9</f>
        <v>511.06999999999994</v>
      </c>
      <c r="K9" s="20">
        <v>511</v>
      </c>
      <c r="L9" s="15">
        <f>+K9+F9</f>
        <v>999.93000000000006</v>
      </c>
      <c r="N9" s="1">
        <f t="shared" ref="N9:N13" si="4">+L9+M9</f>
        <v>999.93000000000006</v>
      </c>
      <c r="O9" s="1">
        <f t="shared" ref="O9:O13" si="5">+Q9-N9+P9</f>
        <v>1.4199999999999591</v>
      </c>
      <c r="P9" s="1">
        <v>0</v>
      </c>
      <c r="Q9" s="76">
        <v>1001.35</v>
      </c>
      <c r="R9" s="71">
        <f>+R$2-Q9</f>
        <v>-1001.35</v>
      </c>
      <c r="S9" s="80">
        <v>0</v>
      </c>
      <c r="T9">
        <v>1001.35</v>
      </c>
    </row>
    <row r="10" spans="1:28" ht="47.25" customHeight="1" x14ac:dyDescent="0.25">
      <c r="A10" t="s">
        <v>11</v>
      </c>
      <c r="B10" s="26">
        <v>1000</v>
      </c>
      <c r="C10" s="1">
        <v>14.67</v>
      </c>
      <c r="D10" s="1">
        <v>1000</v>
      </c>
      <c r="E10" s="15">
        <v>650</v>
      </c>
      <c r="F10" s="1">
        <f>+B10+C10+D10-E10</f>
        <v>1364.67</v>
      </c>
      <c r="G10" s="7">
        <v>44074</v>
      </c>
      <c r="H10" s="84" t="s">
        <v>72</v>
      </c>
      <c r="I10" s="1">
        <f>+I$3-F10+D10</f>
        <v>635.32999999999993</v>
      </c>
      <c r="J10" s="15">
        <f t="shared" si="3"/>
        <v>635.32999999999993</v>
      </c>
      <c r="K10" s="20">
        <v>635</v>
      </c>
      <c r="L10" s="15">
        <f>+K10+F10</f>
        <v>1999.67</v>
      </c>
      <c r="N10" s="1">
        <f t="shared" si="4"/>
        <v>1999.67</v>
      </c>
      <c r="O10" s="1">
        <f t="shared" si="5"/>
        <v>3.0299999999999727</v>
      </c>
      <c r="P10" s="1">
        <v>0</v>
      </c>
      <c r="Q10" s="76">
        <v>2002.7</v>
      </c>
      <c r="R10" s="71">
        <f>+R$2-Q10</f>
        <v>-2002.7</v>
      </c>
      <c r="S10" s="80">
        <v>0</v>
      </c>
      <c r="T10">
        <v>2002.37</v>
      </c>
    </row>
    <row r="11" spans="1:28" ht="19.899999999999999" customHeight="1" x14ac:dyDescent="0.25">
      <c r="A11" t="s">
        <v>12</v>
      </c>
      <c r="B11" s="26">
        <v>1000</v>
      </c>
      <c r="C11" s="1">
        <v>14.17</v>
      </c>
      <c r="D11" s="1"/>
      <c r="E11" s="15">
        <v>379.88</v>
      </c>
      <c r="F11" s="1">
        <f>+B11+C11+D11-E11</f>
        <v>634.29</v>
      </c>
      <c r="G11" s="7">
        <v>44074</v>
      </c>
      <c r="I11" s="1">
        <f>+I$3-F11+D11</f>
        <v>365.71000000000004</v>
      </c>
      <c r="J11" s="15">
        <f t="shared" si="3"/>
        <v>365.71000000000004</v>
      </c>
      <c r="K11" s="20">
        <v>366</v>
      </c>
      <c r="L11" s="15">
        <f>+K11+F11</f>
        <v>1000.29</v>
      </c>
      <c r="N11" s="1">
        <f t="shared" si="4"/>
        <v>1000.29</v>
      </c>
      <c r="O11" s="1">
        <f t="shared" si="5"/>
        <v>1.2600000000000477</v>
      </c>
      <c r="P11" s="1">
        <v>466.91</v>
      </c>
      <c r="Q11" s="76">
        <v>534.64</v>
      </c>
      <c r="R11" s="71">
        <f>+R$2-Q11</f>
        <v>-534.64</v>
      </c>
      <c r="S11" s="80">
        <v>465</v>
      </c>
      <c r="T11">
        <v>1000</v>
      </c>
    </row>
    <row r="12" spans="1:28" ht="19.899999999999999" customHeight="1" x14ac:dyDescent="0.25">
      <c r="A12" t="s">
        <v>13</v>
      </c>
      <c r="B12" s="26">
        <v>1000</v>
      </c>
      <c r="C12" s="1">
        <v>14.44</v>
      </c>
      <c r="D12" s="1"/>
      <c r="E12" s="15">
        <v>0</v>
      </c>
      <c r="F12" s="1">
        <f>+B12+C12+D12-E12</f>
        <v>1014.44</v>
      </c>
      <c r="G12" s="7">
        <v>44074</v>
      </c>
      <c r="I12" s="1">
        <f>+I$3-F12+D12</f>
        <v>-14.440000000000055</v>
      </c>
      <c r="J12" s="15">
        <f t="shared" si="3"/>
        <v>-14.440000000000055</v>
      </c>
      <c r="K12" s="20">
        <v>0</v>
      </c>
      <c r="L12" s="15">
        <f>+K12+F12</f>
        <v>1014.44</v>
      </c>
      <c r="N12" s="1">
        <f t="shared" si="4"/>
        <v>1014.44</v>
      </c>
      <c r="O12" s="1">
        <f t="shared" si="5"/>
        <v>1.6899999999999409</v>
      </c>
      <c r="P12" s="1">
        <v>0</v>
      </c>
      <c r="Q12" s="76">
        <v>1016.13</v>
      </c>
      <c r="R12" s="71">
        <f>+R$2-Q12</f>
        <v>-1016.13</v>
      </c>
      <c r="S12" s="80">
        <v>0</v>
      </c>
      <c r="T12">
        <v>1016.13</v>
      </c>
    </row>
    <row r="13" spans="1:28" ht="19.899999999999999" customHeight="1" x14ac:dyDescent="0.25">
      <c r="A13" t="s">
        <v>14</v>
      </c>
      <c r="B13" s="26">
        <v>1000</v>
      </c>
      <c r="C13" s="1">
        <v>13.66</v>
      </c>
      <c r="D13" s="1"/>
      <c r="E13" s="15">
        <v>734.15</v>
      </c>
      <c r="F13" s="1">
        <f>+B13+C13+D13-E13</f>
        <v>279.51</v>
      </c>
      <c r="G13" s="7">
        <v>44074</v>
      </c>
      <c r="I13" s="1">
        <f>+I$3-F13+D13</f>
        <v>720.49</v>
      </c>
      <c r="J13" s="15">
        <f t="shared" si="3"/>
        <v>720.49</v>
      </c>
      <c r="K13" s="20">
        <v>720</v>
      </c>
      <c r="L13" s="15">
        <f>+K13+F13</f>
        <v>999.51</v>
      </c>
      <c r="N13" s="1">
        <f t="shared" si="4"/>
        <v>999.51</v>
      </c>
      <c r="O13" s="1">
        <f t="shared" si="5"/>
        <v>1.2099999999999795</v>
      </c>
      <c r="P13" s="1">
        <v>301.04000000000002</v>
      </c>
      <c r="Q13" s="76">
        <v>699.68</v>
      </c>
      <c r="R13" s="71">
        <f>+R$2-Q13</f>
        <v>-699.68</v>
      </c>
      <c r="S13" s="80">
        <v>300</v>
      </c>
      <c r="T13">
        <v>1000</v>
      </c>
    </row>
    <row r="14" spans="1:28" ht="9.75" customHeight="1" x14ac:dyDescent="0.25">
      <c r="C14" s="1"/>
      <c r="D14" s="1"/>
      <c r="E14" s="15"/>
      <c r="G14" s="1"/>
      <c r="K14" s="20"/>
      <c r="O14" s="1"/>
      <c r="P14" s="1"/>
      <c r="Q14" s="76"/>
      <c r="R14" s="71"/>
      <c r="S14" s="80"/>
    </row>
    <row r="15" spans="1:28" s="14" customFormat="1" ht="19.899999999999999" customHeight="1" x14ac:dyDescent="0.25">
      <c r="A15" s="14" t="s">
        <v>74</v>
      </c>
      <c r="B15" s="65"/>
      <c r="C15" s="15"/>
      <c r="D15" s="15"/>
      <c r="E15" s="15"/>
      <c r="F15" s="15"/>
      <c r="G15" s="101"/>
      <c r="I15" s="15"/>
      <c r="J15" s="15"/>
      <c r="K15" s="20"/>
      <c r="L15" s="15"/>
      <c r="M15" s="15"/>
      <c r="N15" s="15"/>
      <c r="O15" s="15"/>
      <c r="P15" s="15"/>
      <c r="Q15" s="76"/>
      <c r="R15" s="71"/>
      <c r="S15" s="80">
        <v>1000</v>
      </c>
      <c r="T15" s="14">
        <v>1000</v>
      </c>
    </row>
    <row r="16" spans="1:28" ht="9.75" customHeight="1" x14ac:dyDescent="0.25">
      <c r="C16" s="1"/>
      <c r="D16" s="1"/>
      <c r="E16" s="15"/>
      <c r="G16" s="1"/>
      <c r="K16" s="20"/>
      <c r="O16" s="1"/>
      <c r="P16" s="1"/>
      <c r="Q16" s="76"/>
      <c r="R16" s="71"/>
      <c r="S16" s="80"/>
    </row>
    <row r="17" spans="1:21" ht="19.899999999999999" customHeight="1" x14ac:dyDescent="0.25">
      <c r="A17" t="s">
        <v>15</v>
      </c>
      <c r="B17" s="26">
        <v>1000</v>
      </c>
      <c r="C17" s="1">
        <v>11.34</v>
      </c>
      <c r="D17" s="1"/>
      <c r="E17" s="15">
        <v>917.01</v>
      </c>
      <c r="F17" s="1">
        <f t="shared" ref="F17:F34" si="6">+B17+C17+D17-E17</f>
        <v>94.330000000000041</v>
      </c>
      <c r="G17" s="7">
        <v>44074</v>
      </c>
      <c r="I17" s="1">
        <f t="shared" ref="I17:I34" si="7">+I$3-F17</f>
        <v>905.67</v>
      </c>
      <c r="J17" s="15">
        <f t="shared" si="3"/>
        <v>905.67</v>
      </c>
      <c r="K17" s="20">
        <v>906</v>
      </c>
      <c r="L17" s="15">
        <f t="shared" ref="L17:L34" si="8">+K17+F17</f>
        <v>1000.33</v>
      </c>
      <c r="N17" s="1">
        <f t="shared" ref="N17:N33" si="9">+L17+M17</f>
        <v>1000.33</v>
      </c>
      <c r="O17" s="1">
        <f t="shared" ref="O17:O19" si="10">+Q17-N17+P17</f>
        <v>1.1299999999999955</v>
      </c>
      <c r="P17" s="1">
        <v>300</v>
      </c>
      <c r="Q17" s="76">
        <v>701.46</v>
      </c>
      <c r="R17" s="71">
        <f t="shared" ref="R17:R34" si="11">+R$2-Q17</f>
        <v>-701.46</v>
      </c>
      <c r="S17" s="80">
        <v>299</v>
      </c>
      <c r="T17">
        <v>1000</v>
      </c>
    </row>
    <row r="18" spans="1:21" ht="19.899999999999999" customHeight="1" x14ac:dyDescent="0.25">
      <c r="A18" t="s">
        <v>16</v>
      </c>
      <c r="B18" s="26">
        <v>1000</v>
      </c>
      <c r="C18" s="1">
        <v>13.77</v>
      </c>
      <c r="D18" s="1"/>
      <c r="E18" s="15">
        <v>1000</v>
      </c>
      <c r="F18" s="1">
        <f t="shared" si="6"/>
        <v>13.769999999999982</v>
      </c>
      <c r="G18" s="7">
        <v>44074</v>
      </c>
      <c r="H18" s="22" t="s">
        <v>46</v>
      </c>
      <c r="I18" s="1">
        <f t="shared" si="7"/>
        <v>986.23</v>
      </c>
      <c r="J18" s="15">
        <f t="shared" si="3"/>
        <v>986.23</v>
      </c>
      <c r="K18" s="20">
        <v>986</v>
      </c>
      <c r="L18" s="15">
        <f t="shared" si="8"/>
        <v>999.77</v>
      </c>
      <c r="N18" s="1">
        <f t="shared" si="9"/>
        <v>999.77</v>
      </c>
      <c r="O18" s="1">
        <f t="shared" si="10"/>
        <v>1.1800000000000637</v>
      </c>
      <c r="P18" s="1">
        <v>0</v>
      </c>
      <c r="Q18" s="76">
        <v>1000.95</v>
      </c>
      <c r="R18" s="71">
        <f t="shared" si="11"/>
        <v>-1000.95</v>
      </c>
      <c r="S18" s="80">
        <v>0</v>
      </c>
      <c r="T18">
        <v>1000.95</v>
      </c>
    </row>
    <row r="19" spans="1:21" ht="19.899999999999999" customHeight="1" x14ac:dyDescent="0.25">
      <c r="A19" t="s">
        <v>17</v>
      </c>
      <c r="B19" s="26">
        <v>1000</v>
      </c>
      <c r="C19" s="1">
        <v>14.12</v>
      </c>
      <c r="D19" s="1"/>
      <c r="E19" s="15">
        <v>1000</v>
      </c>
      <c r="F19" s="1">
        <f t="shared" si="6"/>
        <v>14.120000000000005</v>
      </c>
      <c r="G19" s="7">
        <v>44074</v>
      </c>
      <c r="I19" s="1">
        <f t="shared" si="7"/>
        <v>985.88</v>
      </c>
      <c r="J19" s="15">
        <f t="shared" si="3"/>
        <v>985.88</v>
      </c>
      <c r="K19" s="20">
        <v>986</v>
      </c>
      <c r="L19" s="15">
        <f t="shared" si="8"/>
        <v>1000.12</v>
      </c>
      <c r="M19" s="1">
        <v>1200</v>
      </c>
      <c r="N19" s="1">
        <f t="shared" si="9"/>
        <v>2200.12</v>
      </c>
      <c r="O19" s="1">
        <f t="shared" si="10"/>
        <v>1.7700000000003282</v>
      </c>
      <c r="P19" s="1">
        <v>13.63</v>
      </c>
      <c r="Q19" s="76">
        <v>2188.2600000000002</v>
      </c>
      <c r="R19" s="71">
        <f t="shared" si="11"/>
        <v>-2188.2600000000002</v>
      </c>
      <c r="S19" s="80">
        <v>0</v>
      </c>
      <c r="T19">
        <v>2188.2600000000002</v>
      </c>
    </row>
    <row r="20" spans="1:21" ht="19.899999999999999" customHeight="1" x14ac:dyDescent="0.25">
      <c r="A20" t="s">
        <v>18</v>
      </c>
      <c r="B20" s="26">
        <v>1000</v>
      </c>
      <c r="C20" s="1">
        <v>14.44</v>
      </c>
      <c r="D20" s="1"/>
      <c r="E20" s="15">
        <v>0</v>
      </c>
      <c r="F20" s="1">
        <f t="shared" si="6"/>
        <v>1014.44</v>
      </c>
      <c r="G20" s="7">
        <v>44074</v>
      </c>
      <c r="I20" s="1">
        <f t="shared" si="7"/>
        <v>-14.440000000000055</v>
      </c>
      <c r="J20" s="15">
        <f t="shared" si="3"/>
        <v>-14.440000000000055</v>
      </c>
      <c r="K20" s="20">
        <v>0</v>
      </c>
      <c r="L20" s="15">
        <f t="shared" si="8"/>
        <v>1014.44</v>
      </c>
      <c r="N20" s="1">
        <f t="shared" si="9"/>
        <v>1014.44</v>
      </c>
      <c r="O20" s="1">
        <f>+Q20-N20+P20</f>
        <v>1.3999999999998636</v>
      </c>
      <c r="P20" s="1">
        <v>949.93</v>
      </c>
      <c r="Q20" s="76">
        <v>65.91</v>
      </c>
      <c r="R20" s="71">
        <f t="shared" si="11"/>
        <v>-65.91</v>
      </c>
      <c r="S20" s="80">
        <v>934</v>
      </c>
      <c r="T20">
        <v>1000</v>
      </c>
    </row>
    <row r="21" spans="1:21" ht="19.899999999999999" customHeight="1" x14ac:dyDescent="0.25">
      <c r="A21" s="14" t="s">
        <v>19</v>
      </c>
      <c r="B21" s="26">
        <v>1000</v>
      </c>
      <c r="C21" s="1">
        <v>14.3</v>
      </c>
      <c r="D21" s="1"/>
      <c r="E21" s="15">
        <v>153.91</v>
      </c>
      <c r="F21" s="1">
        <f t="shared" si="6"/>
        <v>860.39</v>
      </c>
      <c r="G21" s="7">
        <v>44074</v>
      </c>
      <c r="I21" s="1">
        <f t="shared" si="7"/>
        <v>139.61000000000001</v>
      </c>
      <c r="J21" s="15">
        <f t="shared" si="3"/>
        <v>139.61000000000001</v>
      </c>
      <c r="K21" s="20">
        <v>140</v>
      </c>
      <c r="L21" s="15">
        <f t="shared" si="8"/>
        <v>1000.39</v>
      </c>
      <c r="M21" s="1">
        <v>1300</v>
      </c>
      <c r="N21" s="1">
        <f t="shared" si="9"/>
        <v>2300.39</v>
      </c>
      <c r="O21" s="1">
        <f t="shared" ref="O21:O34" si="12">+Q21-N21+P21</f>
        <v>2.6800000000000637</v>
      </c>
      <c r="P21" s="1">
        <v>550</v>
      </c>
      <c r="Q21" s="76">
        <v>1753.07</v>
      </c>
      <c r="R21" s="71">
        <f t="shared" si="11"/>
        <v>-1753.07</v>
      </c>
      <c r="S21" s="80">
        <v>0</v>
      </c>
      <c r="T21">
        <v>1753.07</v>
      </c>
      <c r="U21">
        <v>1250</v>
      </c>
    </row>
    <row r="22" spans="1:21" ht="19.899999999999999" customHeight="1" x14ac:dyDescent="0.25">
      <c r="A22" t="s">
        <v>20</v>
      </c>
      <c r="B22" s="26">
        <v>1000</v>
      </c>
      <c r="C22" s="1">
        <v>14.19</v>
      </c>
      <c r="D22" s="1"/>
      <c r="E22" s="15">
        <v>366</v>
      </c>
      <c r="F22" s="1">
        <f t="shared" si="6"/>
        <v>648.19000000000005</v>
      </c>
      <c r="G22" s="7">
        <v>44074</v>
      </c>
      <c r="I22" s="1">
        <f t="shared" si="7"/>
        <v>351.80999999999995</v>
      </c>
      <c r="J22" s="15">
        <f t="shared" si="3"/>
        <v>351.80999999999995</v>
      </c>
      <c r="K22" s="20">
        <v>352</v>
      </c>
      <c r="L22" s="15">
        <f t="shared" si="8"/>
        <v>1000.19</v>
      </c>
      <c r="N22" s="1">
        <f t="shared" si="9"/>
        <v>1000.19</v>
      </c>
      <c r="O22" s="1">
        <f t="shared" si="12"/>
        <v>1.4899999999999132</v>
      </c>
      <c r="P22" s="1">
        <v>12.77</v>
      </c>
      <c r="Q22" s="76">
        <v>988.91</v>
      </c>
      <c r="R22" s="71">
        <f t="shared" si="11"/>
        <v>-988.91</v>
      </c>
      <c r="S22" s="80">
        <v>11</v>
      </c>
      <c r="T22">
        <v>1000</v>
      </c>
    </row>
    <row r="23" spans="1:21" ht="19.899999999999999" customHeight="1" x14ac:dyDescent="0.25">
      <c r="A23" t="s">
        <v>21</v>
      </c>
      <c r="B23" s="26">
        <v>1000</v>
      </c>
      <c r="C23" s="1">
        <v>13.77</v>
      </c>
      <c r="D23" s="1"/>
      <c r="E23" s="15">
        <v>1000</v>
      </c>
      <c r="F23" s="1">
        <f t="shared" si="6"/>
        <v>13.769999999999982</v>
      </c>
      <c r="G23" s="7">
        <v>44074</v>
      </c>
      <c r="I23" s="1">
        <f t="shared" si="7"/>
        <v>986.23</v>
      </c>
      <c r="J23" s="15">
        <f t="shared" si="3"/>
        <v>986.23</v>
      </c>
      <c r="K23" s="20">
        <v>986</v>
      </c>
      <c r="L23" s="15">
        <f t="shared" si="8"/>
        <v>999.77</v>
      </c>
      <c r="N23" s="1">
        <f t="shared" si="9"/>
        <v>999.77</v>
      </c>
      <c r="O23" s="1">
        <f t="shared" si="12"/>
        <v>1.0600000000000591</v>
      </c>
      <c r="P23" s="1">
        <v>1000</v>
      </c>
      <c r="Q23" s="76">
        <v>0.83</v>
      </c>
      <c r="R23" s="71">
        <f t="shared" si="11"/>
        <v>-0.83</v>
      </c>
      <c r="S23" s="80">
        <v>1000</v>
      </c>
      <c r="T23">
        <v>1000</v>
      </c>
    </row>
    <row r="24" spans="1:21" ht="19.899999999999999" customHeight="1" x14ac:dyDescent="0.25">
      <c r="A24" t="s">
        <v>22</v>
      </c>
      <c r="B24" s="26">
        <v>1000</v>
      </c>
      <c r="C24" s="1">
        <v>14.44</v>
      </c>
      <c r="D24" s="1"/>
      <c r="E24" s="15">
        <v>0</v>
      </c>
      <c r="F24" s="1">
        <f t="shared" si="6"/>
        <v>1014.44</v>
      </c>
      <c r="G24" s="7">
        <v>44074</v>
      </c>
      <c r="I24" s="1">
        <f t="shared" si="7"/>
        <v>-14.440000000000055</v>
      </c>
      <c r="J24" s="15">
        <f t="shared" si="3"/>
        <v>-14.440000000000055</v>
      </c>
      <c r="K24" s="20">
        <v>0</v>
      </c>
      <c r="L24" s="15">
        <f t="shared" si="8"/>
        <v>1014.44</v>
      </c>
      <c r="N24" s="1">
        <f t="shared" si="9"/>
        <v>1014.44</v>
      </c>
      <c r="O24" s="1">
        <f t="shared" si="12"/>
        <v>1.6899999999999409</v>
      </c>
      <c r="P24" s="1">
        <v>0</v>
      </c>
      <c r="Q24" s="76">
        <v>1016.13</v>
      </c>
      <c r="R24" s="71">
        <f t="shared" si="11"/>
        <v>-1016.13</v>
      </c>
      <c r="S24" s="80">
        <v>0</v>
      </c>
      <c r="T24">
        <v>1016.13</v>
      </c>
    </row>
    <row r="25" spans="1:21" ht="19.899999999999999" customHeight="1" x14ac:dyDescent="0.25">
      <c r="A25" t="s">
        <v>23</v>
      </c>
      <c r="B25" s="26">
        <v>1000</v>
      </c>
      <c r="C25" s="1">
        <v>14.59</v>
      </c>
      <c r="D25" s="1">
        <v>2500</v>
      </c>
      <c r="E25" s="15">
        <v>3329.82</v>
      </c>
      <c r="F25" s="1">
        <f t="shared" si="6"/>
        <v>184.76999999999998</v>
      </c>
      <c r="G25" s="7">
        <v>44074</v>
      </c>
      <c r="H25" t="s">
        <v>40</v>
      </c>
      <c r="I25" s="1">
        <f t="shared" si="7"/>
        <v>815.23</v>
      </c>
      <c r="J25" s="15">
        <f t="shared" si="3"/>
        <v>815.23</v>
      </c>
      <c r="K25" s="20">
        <v>815</v>
      </c>
      <c r="L25" s="15">
        <f t="shared" si="8"/>
        <v>999.77</v>
      </c>
      <c r="N25" s="1">
        <f t="shared" si="9"/>
        <v>999.77</v>
      </c>
      <c r="O25" s="1">
        <f t="shared" si="12"/>
        <v>1.2699999999999818</v>
      </c>
      <c r="P25" s="1">
        <v>0</v>
      </c>
      <c r="Q25" s="76">
        <v>1001.04</v>
      </c>
      <c r="R25" s="71">
        <f t="shared" si="11"/>
        <v>-1001.04</v>
      </c>
      <c r="S25" s="80">
        <v>0</v>
      </c>
      <c r="T25">
        <v>1001.4</v>
      </c>
    </row>
    <row r="26" spans="1:21" ht="19.899999999999999" customHeight="1" x14ac:dyDescent="0.25">
      <c r="A26" t="s">
        <v>24</v>
      </c>
      <c r="B26" s="26">
        <v>1000</v>
      </c>
      <c r="C26" s="1">
        <v>14.12</v>
      </c>
      <c r="D26" s="1"/>
      <c r="E26" s="15">
        <v>1000</v>
      </c>
      <c r="F26" s="1">
        <f t="shared" si="6"/>
        <v>14.120000000000005</v>
      </c>
      <c r="G26" s="7">
        <v>44074</v>
      </c>
      <c r="I26" s="1">
        <f t="shared" si="7"/>
        <v>985.88</v>
      </c>
      <c r="J26" s="15">
        <f t="shared" si="3"/>
        <v>985.88</v>
      </c>
      <c r="K26" s="20">
        <v>986</v>
      </c>
      <c r="L26" s="15">
        <f t="shared" si="8"/>
        <v>1000.12</v>
      </c>
      <c r="M26" s="1">
        <v>750</v>
      </c>
      <c r="N26" s="1">
        <f t="shared" si="9"/>
        <v>1750.12</v>
      </c>
      <c r="O26" s="1">
        <f t="shared" si="12"/>
        <v>1.5000000000001137</v>
      </c>
      <c r="P26" s="1">
        <v>797.93</v>
      </c>
      <c r="Q26" s="76">
        <v>953.69</v>
      </c>
      <c r="R26" s="71">
        <f t="shared" si="11"/>
        <v>-953.69</v>
      </c>
      <c r="S26" s="80">
        <v>46</v>
      </c>
      <c r="T26">
        <v>1000</v>
      </c>
    </row>
    <row r="27" spans="1:21" ht="19.899999999999999" customHeight="1" x14ac:dyDescent="0.25">
      <c r="A27" t="s">
        <v>25</v>
      </c>
      <c r="B27" s="26">
        <v>1000</v>
      </c>
      <c r="C27" s="1">
        <v>13.82</v>
      </c>
      <c r="D27" s="1">
        <v>300</v>
      </c>
      <c r="E27" s="15">
        <v>1184.03</v>
      </c>
      <c r="F27" s="1">
        <f t="shared" si="6"/>
        <v>129.79000000000019</v>
      </c>
      <c r="G27" s="7">
        <v>44074</v>
      </c>
      <c r="H27" t="s">
        <v>41</v>
      </c>
      <c r="I27" s="1">
        <f t="shared" si="7"/>
        <v>870.20999999999981</v>
      </c>
      <c r="J27" s="15">
        <f t="shared" si="3"/>
        <v>870.20999999999981</v>
      </c>
      <c r="K27" s="20">
        <v>870</v>
      </c>
      <c r="L27" s="15">
        <f t="shared" si="8"/>
        <v>999.79000000000019</v>
      </c>
      <c r="N27" s="1">
        <f t="shared" si="9"/>
        <v>999.79000000000019</v>
      </c>
      <c r="O27" s="1">
        <f t="shared" si="12"/>
        <v>0.40999999999985448</v>
      </c>
      <c r="P27" s="1">
        <v>997.76</v>
      </c>
      <c r="Q27" s="76">
        <v>2.44</v>
      </c>
      <c r="R27" s="71">
        <f t="shared" si="11"/>
        <v>-2.44</v>
      </c>
      <c r="S27" s="80">
        <v>998</v>
      </c>
      <c r="T27">
        <v>1000</v>
      </c>
    </row>
    <row r="28" spans="1:21" ht="19.899999999999999" customHeight="1" x14ac:dyDescent="0.25">
      <c r="A28" t="s">
        <v>26</v>
      </c>
      <c r="B28" s="26">
        <v>1000</v>
      </c>
      <c r="C28" s="1">
        <v>14.41</v>
      </c>
      <c r="D28" s="1"/>
      <c r="E28" s="15">
        <v>1000</v>
      </c>
      <c r="F28" s="1">
        <f t="shared" si="6"/>
        <v>14.409999999999968</v>
      </c>
      <c r="G28" s="7">
        <v>44074</v>
      </c>
      <c r="I28" s="1">
        <f t="shared" si="7"/>
        <v>985.59</v>
      </c>
      <c r="J28" s="15">
        <f t="shared" si="3"/>
        <v>985.59</v>
      </c>
      <c r="K28" s="20">
        <v>986</v>
      </c>
      <c r="L28" s="15">
        <f t="shared" si="8"/>
        <v>1000.41</v>
      </c>
      <c r="N28" s="1">
        <f t="shared" si="9"/>
        <v>1000.41</v>
      </c>
      <c r="O28" s="1">
        <f t="shared" si="12"/>
        <v>1.1800000000000637</v>
      </c>
      <c r="P28" s="1">
        <v>1000</v>
      </c>
      <c r="Q28" s="76">
        <v>1.59</v>
      </c>
      <c r="R28" s="71">
        <f t="shared" si="11"/>
        <v>-1.59</v>
      </c>
      <c r="S28" s="80">
        <v>998</v>
      </c>
      <c r="T28">
        <v>1000</v>
      </c>
    </row>
    <row r="29" spans="1:21" ht="19.899999999999999" customHeight="1" x14ac:dyDescent="0.25">
      <c r="A29" t="s">
        <v>27</v>
      </c>
      <c r="B29" s="26">
        <v>1000</v>
      </c>
      <c r="C29" s="1">
        <v>14.44</v>
      </c>
      <c r="D29" s="1"/>
      <c r="E29" s="15">
        <v>0</v>
      </c>
      <c r="F29" s="1">
        <f t="shared" si="6"/>
        <v>1014.44</v>
      </c>
      <c r="G29" s="7">
        <v>44074</v>
      </c>
      <c r="I29" s="1">
        <f t="shared" si="7"/>
        <v>-14.440000000000055</v>
      </c>
      <c r="J29" s="15">
        <f t="shared" si="3"/>
        <v>-14.440000000000055</v>
      </c>
      <c r="K29" s="20">
        <v>0</v>
      </c>
      <c r="L29" s="15">
        <f t="shared" si="8"/>
        <v>1014.44</v>
      </c>
      <c r="N29" s="1">
        <f t="shared" si="9"/>
        <v>1014.44</v>
      </c>
      <c r="O29" s="1">
        <f t="shared" si="12"/>
        <v>1.6899999999999409</v>
      </c>
      <c r="P29" s="1">
        <v>0</v>
      </c>
      <c r="Q29" s="76">
        <v>1016.13</v>
      </c>
      <c r="R29" s="71">
        <f t="shared" si="11"/>
        <v>-1016.13</v>
      </c>
      <c r="S29" s="80">
        <v>0</v>
      </c>
      <c r="T29">
        <v>1016.13</v>
      </c>
    </row>
    <row r="30" spans="1:21" ht="19.899999999999999" customHeight="1" x14ac:dyDescent="0.25">
      <c r="A30" t="s">
        <v>28</v>
      </c>
      <c r="B30" s="26">
        <v>1000</v>
      </c>
      <c r="C30" s="1">
        <v>14.27</v>
      </c>
      <c r="D30" s="1"/>
      <c r="E30" s="15">
        <v>207.82</v>
      </c>
      <c r="F30" s="1">
        <f t="shared" si="6"/>
        <v>806.45</v>
      </c>
      <c r="G30" s="7">
        <v>44074</v>
      </c>
      <c r="I30" s="1">
        <f t="shared" si="7"/>
        <v>193.54999999999995</v>
      </c>
      <c r="J30" s="15">
        <f t="shared" si="3"/>
        <v>193.54999999999995</v>
      </c>
      <c r="K30" s="20">
        <v>194</v>
      </c>
      <c r="L30" s="15">
        <f t="shared" si="8"/>
        <v>1000.45</v>
      </c>
      <c r="N30" s="1">
        <f t="shared" si="9"/>
        <v>1000.45</v>
      </c>
      <c r="O30" s="1">
        <f t="shared" si="12"/>
        <v>1.5699999999999363</v>
      </c>
      <c r="P30" s="1">
        <v>0</v>
      </c>
      <c r="Q30" s="76">
        <v>1002.02</v>
      </c>
      <c r="R30" s="71">
        <f t="shared" si="11"/>
        <v>-1002.02</v>
      </c>
      <c r="S30" s="80">
        <v>0</v>
      </c>
      <c r="T30">
        <v>1002.02</v>
      </c>
    </row>
    <row r="31" spans="1:21" ht="19.899999999999999" customHeight="1" x14ac:dyDescent="0.25">
      <c r="A31" t="s">
        <v>29</v>
      </c>
      <c r="B31" s="26">
        <v>1000</v>
      </c>
      <c r="C31" s="1">
        <v>14.44</v>
      </c>
      <c r="D31" s="1"/>
      <c r="E31" s="15">
        <v>0</v>
      </c>
      <c r="F31" s="1">
        <f t="shared" si="6"/>
        <v>1014.44</v>
      </c>
      <c r="G31" s="7">
        <v>44074</v>
      </c>
      <c r="I31" s="1">
        <f t="shared" si="7"/>
        <v>-14.440000000000055</v>
      </c>
      <c r="J31" s="15">
        <f t="shared" si="3"/>
        <v>-14.440000000000055</v>
      </c>
      <c r="K31" s="20">
        <v>0</v>
      </c>
      <c r="L31" s="15">
        <f t="shared" si="8"/>
        <v>1014.44</v>
      </c>
      <c r="N31" s="1">
        <f t="shared" si="9"/>
        <v>1014.44</v>
      </c>
      <c r="O31" s="1">
        <f t="shared" si="12"/>
        <v>1.6899999999999409</v>
      </c>
      <c r="P31" s="1">
        <v>0</v>
      </c>
      <c r="Q31" s="76">
        <v>1016.13</v>
      </c>
      <c r="R31" s="71">
        <f t="shared" si="11"/>
        <v>-1016.13</v>
      </c>
      <c r="S31" s="80">
        <v>0</v>
      </c>
      <c r="T31">
        <v>1000</v>
      </c>
    </row>
    <row r="32" spans="1:21" ht="19.899999999999999" customHeight="1" x14ac:dyDescent="0.25">
      <c r="A32" t="s">
        <v>30</v>
      </c>
      <c r="B32" s="26">
        <v>1000</v>
      </c>
      <c r="C32" s="1">
        <v>13.28</v>
      </c>
      <c r="D32" s="1">
        <v>500</v>
      </c>
      <c r="E32" s="15">
        <v>1011.22</v>
      </c>
      <c r="F32" s="1">
        <f t="shared" si="6"/>
        <v>502.05999999999995</v>
      </c>
      <c r="G32" s="7">
        <v>44074</v>
      </c>
      <c r="H32" t="s">
        <v>40</v>
      </c>
      <c r="I32" s="1">
        <f t="shared" si="7"/>
        <v>497.94000000000005</v>
      </c>
      <c r="J32" s="15">
        <f t="shared" si="3"/>
        <v>497.94000000000005</v>
      </c>
      <c r="K32" s="20">
        <v>498</v>
      </c>
      <c r="L32" s="15">
        <f t="shared" si="8"/>
        <v>1000.06</v>
      </c>
      <c r="M32" s="1">
        <v>500</v>
      </c>
      <c r="N32" s="1">
        <f t="shared" si="9"/>
        <v>1500.06</v>
      </c>
      <c r="O32" s="1">
        <f t="shared" si="12"/>
        <v>1.4700000000000273</v>
      </c>
      <c r="P32" s="1">
        <v>938.37</v>
      </c>
      <c r="Q32" s="76">
        <v>563.16</v>
      </c>
      <c r="R32" s="71">
        <f t="shared" si="11"/>
        <v>-563.16</v>
      </c>
      <c r="S32" s="80">
        <v>437</v>
      </c>
      <c r="T32">
        <v>1000</v>
      </c>
    </row>
    <row r="33" spans="1:24" ht="19.899999999999999" customHeight="1" x14ac:dyDescent="0.25">
      <c r="A33" t="s">
        <v>31</v>
      </c>
      <c r="B33" s="26">
        <v>1000</v>
      </c>
      <c r="C33" s="1">
        <v>14.44</v>
      </c>
      <c r="D33" s="1"/>
      <c r="E33" s="15">
        <v>0</v>
      </c>
      <c r="F33" s="1">
        <f t="shared" si="6"/>
        <v>1014.44</v>
      </c>
      <c r="G33" s="7">
        <v>44074</v>
      </c>
      <c r="I33" s="1">
        <f t="shared" si="7"/>
        <v>-14.440000000000055</v>
      </c>
      <c r="J33" s="15">
        <f t="shared" si="3"/>
        <v>-14.440000000000055</v>
      </c>
      <c r="K33" s="20">
        <v>0</v>
      </c>
      <c r="L33" s="15">
        <f t="shared" si="8"/>
        <v>1014.44</v>
      </c>
      <c r="N33" s="1">
        <f t="shared" si="9"/>
        <v>1014.44</v>
      </c>
      <c r="O33" s="1">
        <f t="shared" si="12"/>
        <v>1.6899999999999409</v>
      </c>
      <c r="P33" s="1">
        <v>0</v>
      </c>
      <c r="Q33" s="76">
        <v>1016.13</v>
      </c>
      <c r="R33" s="71">
        <f t="shared" si="11"/>
        <v>-1016.13</v>
      </c>
      <c r="S33" s="80">
        <v>0</v>
      </c>
      <c r="T33">
        <v>1016.13</v>
      </c>
    </row>
    <row r="34" spans="1:24" ht="19.899999999999999" customHeight="1" thickBot="1" x14ac:dyDescent="0.3">
      <c r="A34" s="17" t="s">
        <v>32</v>
      </c>
      <c r="B34" s="72">
        <v>1000</v>
      </c>
      <c r="C34" s="18">
        <v>13.7</v>
      </c>
      <c r="D34" s="18"/>
      <c r="E34" s="24">
        <v>893.12</v>
      </c>
      <c r="F34" s="18">
        <f t="shared" si="6"/>
        <v>120.58000000000004</v>
      </c>
      <c r="G34" s="19">
        <v>44074</v>
      </c>
      <c r="H34" s="17"/>
      <c r="I34" s="18">
        <f t="shared" si="7"/>
        <v>879.42</v>
      </c>
      <c r="J34" s="24">
        <f t="shared" si="3"/>
        <v>879.42</v>
      </c>
      <c r="K34" s="21">
        <v>879</v>
      </c>
      <c r="L34" s="24">
        <f t="shared" si="8"/>
        <v>999.58</v>
      </c>
      <c r="M34" s="18">
        <v>1000</v>
      </c>
      <c r="N34" s="18">
        <f>+L34+M34</f>
        <v>1999.58</v>
      </c>
      <c r="O34" s="18">
        <f t="shared" si="12"/>
        <v>1.1600000000000819</v>
      </c>
      <c r="P34" s="18">
        <v>1178.8</v>
      </c>
      <c r="Q34" s="77">
        <v>821.94</v>
      </c>
      <c r="R34" s="78">
        <f t="shared" si="11"/>
        <v>-821.94</v>
      </c>
      <c r="S34" s="81">
        <v>178</v>
      </c>
      <c r="T34" s="17">
        <v>1000</v>
      </c>
      <c r="U34" s="17">
        <v>1000</v>
      </c>
      <c r="V34" s="17"/>
      <c r="W34" s="17"/>
      <c r="X34" s="17"/>
    </row>
    <row r="35" spans="1:24" ht="25.9" customHeight="1" x14ac:dyDescent="0.25">
      <c r="A35" s="10" t="s">
        <v>38</v>
      </c>
      <c r="B35" s="26">
        <f>SUM(B4:B34)</f>
        <v>27000</v>
      </c>
      <c r="C35" s="9">
        <f>SUM(C4:C34)</f>
        <v>377.09</v>
      </c>
      <c r="D35" s="9">
        <f>SUM(D4:D34)</f>
        <v>4300</v>
      </c>
      <c r="E35" s="83">
        <f>SUM(E4:E34)</f>
        <v>17363.879999999997</v>
      </c>
      <c r="F35" s="1">
        <f>SUM(F4:F34)</f>
        <v>14313.210000000005</v>
      </c>
      <c r="G35" s="1"/>
      <c r="J35" s="15">
        <f t="shared" ref="J35:Q35" si="13">SUM(J4:J34)</f>
        <v>13686.789999999995</v>
      </c>
      <c r="K35" s="20">
        <f t="shared" si="13"/>
        <v>13795</v>
      </c>
      <c r="L35" s="65">
        <f t="shared" si="13"/>
        <v>28116.010000000002</v>
      </c>
      <c r="M35" s="65">
        <f t="shared" si="13"/>
        <v>5250</v>
      </c>
      <c r="N35" s="65">
        <f t="shared" si="13"/>
        <v>33366.01</v>
      </c>
      <c r="O35" s="65">
        <f t="shared" si="13"/>
        <v>40.209999999999837</v>
      </c>
      <c r="P35" s="65">
        <f t="shared" si="13"/>
        <v>10732.860000000002</v>
      </c>
      <c r="Q35" s="76">
        <f t="shared" si="13"/>
        <v>22673.360000000001</v>
      </c>
      <c r="R35" s="89">
        <f>SUM(R17:R34)</f>
        <v>-15109.789999999999</v>
      </c>
      <c r="S35" s="80">
        <f>SUM(S4:S34)</f>
        <v>8372</v>
      </c>
      <c r="U35" s="1">
        <f>SUM(U4:U34)</f>
        <v>2250</v>
      </c>
    </row>
    <row r="36" spans="1:24" x14ac:dyDescent="0.25">
      <c r="E36" s="15"/>
      <c r="G36" s="1"/>
      <c r="L36" s="15" t="s">
        <v>68</v>
      </c>
      <c r="O36" s="1"/>
      <c r="P36" s="1"/>
    </row>
    <row r="37" spans="1:24" x14ac:dyDescent="0.25">
      <c r="E37" s="15"/>
      <c r="G37" s="1"/>
      <c r="K37" s="74" t="s">
        <v>73</v>
      </c>
      <c r="O37" s="1"/>
      <c r="P37" s="1"/>
    </row>
    <row r="38" spans="1:24" x14ac:dyDescent="0.25">
      <c r="E38" s="15"/>
      <c r="G38" s="1"/>
      <c r="K38" s="74"/>
      <c r="O38" s="1"/>
      <c r="P38" s="1"/>
    </row>
    <row r="39" spans="1:24" x14ac:dyDescent="0.25">
      <c r="B39" s="95" t="s">
        <v>79</v>
      </c>
      <c r="G39" s="1"/>
      <c r="L39" s="95" t="s">
        <v>80</v>
      </c>
      <c r="O39" s="1"/>
      <c r="P39" s="1"/>
      <c r="T39" s="30" t="s">
        <v>82</v>
      </c>
    </row>
    <row r="40" spans="1:24" x14ac:dyDescent="0.25">
      <c r="A40" s="92" t="s">
        <v>1</v>
      </c>
      <c r="B40" s="97">
        <f>SUM(B41:B43)</f>
        <v>31677.09</v>
      </c>
      <c r="C40" s="90"/>
      <c r="D40" s="90"/>
      <c r="E40" s="90"/>
      <c r="F40" s="91"/>
      <c r="G40" s="90"/>
      <c r="H40" s="90"/>
      <c r="I40" s="91"/>
      <c r="J40" s="91"/>
      <c r="K40" s="91"/>
      <c r="L40" s="96">
        <f>SUM(L41:L43)</f>
        <v>36733.21</v>
      </c>
      <c r="M40" s="91"/>
      <c r="N40" s="91"/>
      <c r="O40" s="91"/>
      <c r="P40" s="91"/>
      <c r="Q40" s="90"/>
      <c r="R40" s="91"/>
      <c r="S40" s="94"/>
      <c r="T40" s="92"/>
    </row>
    <row r="41" spans="1:24" x14ac:dyDescent="0.25">
      <c r="A41" s="30" t="s">
        <v>42</v>
      </c>
      <c r="B41" s="26">
        <v>27000</v>
      </c>
      <c r="C41" s="1"/>
      <c r="F41" s="15"/>
      <c r="G41" s="14"/>
      <c r="H41" s="14"/>
      <c r="I41" s="15"/>
      <c r="L41" s="65">
        <v>31443</v>
      </c>
      <c r="M41" s="15"/>
      <c r="N41" s="15"/>
      <c r="O41" s="15"/>
      <c r="P41" s="15"/>
      <c r="R41" s="15"/>
    </row>
    <row r="42" spans="1:24" ht="29.25" customHeight="1" x14ac:dyDescent="0.25">
      <c r="A42" s="73" t="s">
        <v>43</v>
      </c>
      <c r="B42" s="65">
        <v>377.09</v>
      </c>
      <c r="C42" s="15"/>
      <c r="F42" s="15"/>
      <c r="G42" s="14"/>
      <c r="H42" s="14"/>
      <c r="I42" s="15"/>
      <c r="L42" s="65">
        <f>$O$35</f>
        <v>40.209999999999837</v>
      </c>
      <c r="M42" s="102"/>
      <c r="N42" s="103"/>
      <c r="O42" s="15"/>
      <c r="P42" s="15"/>
      <c r="R42" s="15"/>
    </row>
    <row r="43" spans="1:24" ht="30" x14ac:dyDescent="0.25">
      <c r="A43" s="6" t="s">
        <v>76</v>
      </c>
      <c r="B43" s="26">
        <v>4300</v>
      </c>
      <c r="C43" s="87"/>
      <c r="L43" s="65">
        <f>$M$35</f>
        <v>5250</v>
      </c>
    </row>
    <row r="44" spans="1:24" x14ac:dyDescent="0.25">
      <c r="L44" s="65"/>
    </row>
    <row r="45" spans="1:24" x14ac:dyDescent="0.25">
      <c r="A45" s="92" t="s">
        <v>81</v>
      </c>
      <c r="B45" s="97">
        <f>SUM(B46:B48)</f>
        <v>31300</v>
      </c>
      <c r="C45" s="90"/>
      <c r="D45" s="90"/>
      <c r="E45" s="90"/>
      <c r="F45" s="91"/>
      <c r="G45" s="90"/>
      <c r="H45" s="90"/>
      <c r="I45" s="91"/>
      <c r="J45" s="91"/>
      <c r="K45" s="91"/>
      <c r="L45" s="97">
        <f>SUM(L46:L48)</f>
        <v>19045</v>
      </c>
      <c r="M45" s="91"/>
      <c r="N45" s="91"/>
      <c r="O45" s="90"/>
      <c r="P45" s="90"/>
      <c r="Q45" s="90"/>
      <c r="R45" s="90"/>
      <c r="S45" s="94"/>
      <c r="T45" s="99">
        <f>SUM(T46:T48)</f>
        <v>8372</v>
      </c>
    </row>
    <row r="46" spans="1:24" x14ac:dyDescent="0.25">
      <c r="A46" s="30" t="s">
        <v>42</v>
      </c>
      <c r="B46" s="26">
        <v>27000</v>
      </c>
      <c r="L46" s="65">
        <v>13795</v>
      </c>
      <c r="T46" s="65">
        <v>8372</v>
      </c>
    </row>
    <row r="47" spans="1:24" x14ac:dyDescent="0.25">
      <c r="A47" s="73" t="s">
        <v>43</v>
      </c>
      <c r="B47" s="65"/>
      <c r="L47" s="65"/>
    </row>
    <row r="48" spans="1:24" ht="30" x14ac:dyDescent="0.25">
      <c r="A48" s="6" t="s">
        <v>76</v>
      </c>
      <c r="B48" s="88">
        <v>4300</v>
      </c>
      <c r="L48" s="65">
        <f>$M$35</f>
        <v>5250</v>
      </c>
    </row>
    <row r="50" spans="1:22" x14ac:dyDescent="0.25">
      <c r="A50" s="92" t="s">
        <v>4</v>
      </c>
      <c r="B50" s="97">
        <f>+B40-B45</f>
        <v>377.09000000000015</v>
      </c>
      <c r="C50" s="90"/>
      <c r="D50" s="90"/>
      <c r="E50" s="90"/>
      <c r="F50" s="91"/>
      <c r="G50" s="90"/>
      <c r="H50" s="90"/>
      <c r="I50" s="91"/>
      <c r="J50" s="91"/>
      <c r="K50" s="91"/>
      <c r="L50" s="98">
        <f>+B50+L40-L45</f>
        <v>18065.300000000003</v>
      </c>
      <c r="M50" s="91"/>
      <c r="N50" s="91"/>
      <c r="O50" s="90"/>
      <c r="P50" s="90"/>
      <c r="Q50" s="90"/>
      <c r="R50" s="90"/>
      <c r="S50" s="94"/>
      <c r="T50" s="100">
        <f>+L50+T40-T45</f>
        <v>9693.3000000000029</v>
      </c>
    </row>
    <row r="51" spans="1:22" x14ac:dyDescent="0.25">
      <c r="R51" s="14" t="s">
        <v>83</v>
      </c>
      <c r="T51">
        <v>417</v>
      </c>
    </row>
    <row r="52" spans="1:22" x14ac:dyDescent="0.25">
      <c r="S52" s="7"/>
      <c r="T52" s="1">
        <f>+T50-T51</f>
        <v>9276.3000000000029</v>
      </c>
    </row>
    <row r="53" spans="1:22" x14ac:dyDescent="0.25">
      <c r="A53" s="2">
        <v>44518</v>
      </c>
      <c r="S53" s="7">
        <v>44518</v>
      </c>
      <c r="T53" s="1">
        <v>1000</v>
      </c>
      <c r="U53" t="s">
        <v>85</v>
      </c>
    </row>
    <row r="54" spans="1:22" ht="15.75" thickBot="1" x14ac:dyDescent="0.3">
      <c r="S54" s="19">
        <v>44518</v>
      </c>
      <c r="T54" s="18">
        <v>5000</v>
      </c>
      <c r="U54" s="17" t="s">
        <v>86</v>
      </c>
      <c r="V54" s="17"/>
    </row>
    <row r="55" spans="1:22" x14ac:dyDescent="0.25">
      <c r="S55" s="7"/>
      <c r="T55" s="1">
        <f>+T52-T53-T54</f>
        <v>3276.3000000000029</v>
      </c>
      <c r="U55" t="s">
        <v>4</v>
      </c>
    </row>
    <row r="56" spans="1:22" x14ac:dyDescent="0.25">
      <c r="R56" s="14" t="s">
        <v>92</v>
      </c>
      <c r="S56" s="7">
        <v>44628</v>
      </c>
      <c r="T56" s="1">
        <v>300</v>
      </c>
    </row>
    <row r="57" spans="1:22" x14ac:dyDescent="0.25">
      <c r="T57" s="1"/>
    </row>
    <row r="58" spans="1:22" x14ac:dyDescent="0.25">
      <c r="T58" s="1"/>
    </row>
  </sheetData>
  <mergeCells count="4">
    <mergeCell ref="M42:N42"/>
    <mergeCell ref="B2:J2"/>
    <mergeCell ref="K2:S2"/>
    <mergeCell ref="T2:AB2"/>
  </mergeCells>
  <printOptions gridLines="1"/>
  <pageMargins left="0" right="0" top="0.25" bottom="0.5" header="0.05" footer="0.05"/>
  <pageSetup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107F3-9A04-4138-9887-92C7A1EFCEA1}">
  <dimension ref="A2:C34"/>
  <sheetViews>
    <sheetView workbookViewId="0">
      <selection activeCell="C2" sqref="C2"/>
    </sheetView>
  </sheetViews>
  <sheetFormatPr defaultRowHeight="15" x14ac:dyDescent="0.25"/>
  <cols>
    <col min="1" max="1" width="19.5703125" customWidth="1"/>
    <col min="3" max="3" width="10.28515625" customWidth="1"/>
  </cols>
  <sheetData>
    <row r="2" spans="1:3" ht="45" x14ac:dyDescent="0.25">
      <c r="A2" s="3" t="s">
        <v>0</v>
      </c>
      <c r="B2" s="93" t="s">
        <v>36</v>
      </c>
      <c r="C2" t="s">
        <v>84</v>
      </c>
    </row>
    <row r="3" spans="1:3" x14ac:dyDescent="0.25">
      <c r="A3" t="s">
        <v>5</v>
      </c>
      <c r="B3" s="26">
        <v>1000</v>
      </c>
    </row>
    <row r="4" spans="1:3" x14ac:dyDescent="0.25">
      <c r="A4" t="s">
        <v>6</v>
      </c>
      <c r="B4" s="26">
        <v>1000</v>
      </c>
    </row>
    <row r="5" spans="1:3" x14ac:dyDescent="0.25">
      <c r="A5" t="s">
        <v>8</v>
      </c>
      <c r="B5" s="26">
        <v>1000</v>
      </c>
    </row>
    <row r="6" spans="1:3" x14ac:dyDescent="0.25">
      <c r="A6" t="s">
        <v>9</v>
      </c>
      <c r="B6" s="26">
        <v>1000</v>
      </c>
    </row>
    <row r="7" spans="1:3" x14ac:dyDescent="0.25">
      <c r="B7" s="26"/>
    </row>
    <row r="8" spans="1:3" x14ac:dyDescent="0.25">
      <c r="A8" t="s">
        <v>10</v>
      </c>
      <c r="B8" s="26">
        <v>1000</v>
      </c>
    </row>
    <row r="9" spans="1:3" x14ac:dyDescent="0.25">
      <c r="A9" t="s">
        <v>11</v>
      </c>
      <c r="B9" s="26">
        <v>1000</v>
      </c>
    </row>
    <row r="10" spans="1:3" x14ac:dyDescent="0.25">
      <c r="A10" t="s">
        <v>12</v>
      </c>
      <c r="B10" s="26">
        <v>1000</v>
      </c>
    </row>
    <row r="11" spans="1:3" x14ac:dyDescent="0.25">
      <c r="A11" t="s">
        <v>13</v>
      </c>
      <c r="B11" s="26">
        <v>1000</v>
      </c>
    </row>
    <row r="12" spans="1:3" x14ac:dyDescent="0.25">
      <c r="A12" t="s">
        <v>14</v>
      </c>
      <c r="B12" s="26">
        <v>1000</v>
      </c>
    </row>
    <row r="13" spans="1:3" x14ac:dyDescent="0.25">
      <c r="B13" s="26"/>
    </row>
    <row r="14" spans="1:3" x14ac:dyDescent="0.25">
      <c r="A14" s="14" t="s">
        <v>74</v>
      </c>
      <c r="B14" s="65"/>
    </row>
    <row r="15" spans="1:3" x14ac:dyDescent="0.25">
      <c r="B15" s="26"/>
    </row>
    <row r="16" spans="1:3" x14ac:dyDescent="0.25">
      <c r="A16" t="s">
        <v>15</v>
      </c>
      <c r="B16" s="26">
        <v>1000</v>
      </c>
    </row>
    <row r="17" spans="1:2" x14ac:dyDescent="0.25">
      <c r="A17" t="s">
        <v>16</v>
      </c>
      <c r="B17" s="26">
        <v>1000</v>
      </c>
    </row>
    <row r="18" spans="1:2" x14ac:dyDescent="0.25">
      <c r="A18" t="s">
        <v>17</v>
      </c>
      <c r="B18" s="26">
        <v>1000</v>
      </c>
    </row>
    <row r="19" spans="1:2" x14ac:dyDescent="0.25">
      <c r="A19" t="s">
        <v>18</v>
      </c>
      <c r="B19" s="26">
        <v>1000</v>
      </c>
    </row>
    <row r="20" spans="1:2" x14ac:dyDescent="0.25">
      <c r="A20" s="14" t="s">
        <v>19</v>
      </c>
      <c r="B20" s="26">
        <v>1000</v>
      </c>
    </row>
    <row r="21" spans="1:2" x14ac:dyDescent="0.25">
      <c r="A21" t="s">
        <v>20</v>
      </c>
      <c r="B21" s="26">
        <v>1000</v>
      </c>
    </row>
    <row r="22" spans="1:2" x14ac:dyDescent="0.25">
      <c r="A22" t="s">
        <v>21</v>
      </c>
      <c r="B22" s="26">
        <v>1000</v>
      </c>
    </row>
    <row r="23" spans="1:2" x14ac:dyDescent="0.25">
      <c r="A23" t="s">
        <v>22</v>
      </c>
      <c r="B23" s="26">
        <v>1000</v>
      </c>
    </row>
    <row r="24" spans="1:2" x14ac:dyDescent="0.25">
      <c r="A24" t="s">
        <v>23</v>
      </c>
      <c r="B24" s="26">
        <v>1000</v>
      </c>
    </row>
    <row r="25" spans="1:2" x14ac:dyDescent="0.25">
      <c r="A25" t="s">
        <v>24</v>
      </c>
      <c r="B25" s="26">
        <v>1000</v>
      </c>
    </row>
    <row r="26" spans="1:2" x14ac:dyDescent="0.25">
      <c r="A26" t="s">
        <v>25</v>
      </c>
      <c r="B26" s="26">
        <v>1000</v>
      </c>
    </row>
    <row r="27" spans="1:2" x14ac:dyDescent="0.25">
      <c r="A27" t="s">
        <v>26</v>
      </c>
      <c r="B27" s="26">
        <v>1000</v>
      </c>
    </row>
    <row r="28" spans="1:2" x14ac:dyDescent="0.25">
      <c r="A28" t="s">
        <v>27</v>
      </c>
      <c r="B28" s="26">
        <v>1000</v>
      </c>
    </row>
    <row r="29" spans="1:2" x14ac:dyDescent="0.25">
      <c r="A29" t="s">
        <v>28</v>
      </c>
      <c r="B29" s="26">
        <v>1000</v>
      </c>
    </row>
    <row r="30" spans="1:2" x14ac:dyDescent="0.25">
      <c r="A30" t="s">
        <v>29</v>
      </c>
      <c r="B30" s="26">
        <v>1000</v>
      </c>
    </row>
    <row r="31" spans="1:2" x14ac:dyDescent="0.25">
      <c r="A31" t="s">
        <v>30</v>
      </c>
      <c r="B31" s="26">
        <v>1000</v>
      </c>
    </row>
    <row r="32" spans="1:2" x14ac:dyDescent="0.25">
      <c r="A32" t="s">
        <v>31</v>
      </c>
      <c r="B32" s="26">
        <v>1000</v>
      </c>
    </row>
    <row r="33" spans="1:2" ht="15.75" thickBot="1" x14ac:dyDescent="0.3">
      <c r="A33" s="17" t="s">
        <v>32</v>
      </c>
      <c r="B33" s="72">
        <v>1000</v>
      </c>
    </row>
    <row r="34" spans="1:2" x14ac:dyDescent="0.25">
      <c r="A34" s="10"/>
      <c r="B34" s="26">
        <f>SUM(B3:B33)</f>
        <v>27000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52AD7-7B3F-4C23-AF95-83DB7A81F6E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F2AFC-721B-484B-B315-86863B8C15D0}">
  <sheetPr>
    <pageSetUpPr fitToPage="1"/>
  </sheetPr>
  <dimension ref="A1:I26"/>
  <sheetViews>
    <sheetView workbookViewId="0">
      <pane xSplit="1" ySplit="2" topLeftCell="B15" activePane="bottomRight" state="frozen"/>
      <selection pane="topRight" activeCell="B1" sqref="B1"/>
      <selection pane="bottomLeft" activeCell="A3" sqref="A3"/>
      <selection pane="bottomRight" activeCell="A21" sqref="A21:XFD24"/>
    </sheetView>
  </sheetViews>
  <sheetFormatPr defaultRowHeight="15" x14ac:dyDescent="0.25"/>
  <cols>
    <col min="1" max="2" width="15" customWidth="1"/>
    <col min="3" max="3" width="12.28515625" customWidth="1"/>
    <col min="4" max="4" width="11.7109375" customWidth="1"/>
    <col min="5" max="5" width="12.28515625" customWidth="1"/>
    <col min="6" max="9" width="14.7109375" customWidth="1"/>
    <col min="10" max="10" width="44.140625" customWidth="1"/>
  </cols>
  <sheetData>
    <row r="1" spans="1:9" ht="22.9" customHeight="1" x14ac:dyDescent="0.25">
      <c r="A1" s="4" t="s">
        <v>35</v>
      </c>
      <c r="B1" s="4"/>
      <c r="C1" s="110" t="s">
        <v>62</v>
      </c>
      <c r="D1" s="110"/>
      <c r="E1" s="110"/>
      <c r="F1" s="110"/>
      <c r="G1" s="12"/>
      <c r="H1" s="12"/>
      <c r="I1" s="12"/>
    </row>
    <row r="2" spans="1:9" s="3" customFormat="1" ht="30" customHeight="1" x14ac:dyDescent="0.25">
      <c r="A2" s="3" t="s">
        <v>0</v>
      </c>
      <c r="B2" s="3" t="s">
        <v>54</v>
      </c>
      <c r="C2" s="3" t="s">
        <v>1</v>
      </c>
      <c r="D2" s="3" t="s">
        <v>2</v>
      </c>
      <c r="E2" s="3" t="s">
        <v>50</v>
      </c>
      <c r="F2" s="3" t="s">
        <v>51</v>
      </c>
      <c r="G2" s="48" t="s">
        <v>3</v>
      </c>
      <c r="H2" s="3" t="s">
        <v>2</v>
      </c>
      <c r="I2" s="3" t="s">
        <v>53</v>
      </c>
    </row>
    <row r="3" spans="1:9" ht="25.15" customHeight="1" x14ac:dyDescent="0.25">
      <c r="A3" s="55" t="s">
        <v>5</v>
      </c>
      <c r="B3" s="60">
        <v>0</v>
      </c>
      <c r="C3" s="61">
        <v>1000</v>
      </c>
      <c r="D3" s="62">
        <v>43709</v>
      </c>
      <c r="E3" s="61">
        <v>14.44</v>
      </c>
      <c r="F3" s="60"/>
      <c r="G3" s="61">
        <v>0</v>
      </c>
      <c r="H3" s="62">
        <v>44074</v>
      </c>
      <c r="I3" s="63">
        <f>+B3+C3+E3+F3-G3</f>
        <v>1014.44</v>
      </c>
    </row>
    <row r="4" spans="1:9" ht="25.15" customHeight="1" x14ac:dyDescent="0.25">
      <c r="A4" t="s">
        <v>6</v>
      </c>
      <c r="B4" s="43">
        <v>0</v>
      </c>
      <c r="C4" s="35">
        <v>1000</v>
      </c>
      <c r="D4" s="34">
        <v>43709</v>
      </c>
      <c r="E4" s="35">
        <v>14.34</v>
      </c>
      <c r="F4" s="43"/>
      <c r="G4" s="49">
        <v>993</v>
      </c>
      <c r="H4" s="34">
        <v>44074</v>
      </c>
      <c r="I4" s="36">
        <f t="shared" ref="I4:I6" si="0">+B4+C4+E4+F4-G4</f>
        <v>21.340000000000032</v>
      </c>
    </row>
    <row r="5" spans="1:9" ht="25.15" customHeight="1" x14ac:dyDescent="0.25">
      <c r="A5" s="55" t="s">
        <v>8</v>
      </c>
      <c r="B5" s="60">
        <v>0</v>
      </c>
      <c r="C5" s="61">
        <v>1000</v>
      </c>
      <c r="D5" s="62">
        <v>43709</v>
      </c>
      <c r="E5" s="61">
        <v>14.44</v>
      </c>
      <c r="F5" s="60"/>
      <c r="G5" s="61">
        <v>0</v>
      </c>
      <c r="H5" s="62">
        <v>44074</v>
      </c>
      <c r="I5" s="63">
        <f t="shared" si="0"/>
        <v>1014.44</v>
      </c>
    </row>
    <row r="6" spans="1:9" ht="25.15" customHeight="1" x14ac:dyDescent="0.25">
      <c r="A6" s="8" t="s">
        <v>9</v>
      </c>
      <c r="B6" s="45">
        <v>0</v>
      </c>
      <c r="C6" s="40">
        <v>1000</v>
      </c>
      <c r="D6" s="39">
        <v>43709</v>
      </c>
      <c r="E6" s="40">
        <v>13.08</v>
      </c>
      <c r="F6" s="45"/>
      <c r="G6" s="50">
        <v>1020.88</v>
      </c>
      <c r="H6" s="39">
        <v>44074</v>
      </c>
      <c r="I6" s="41">
        <f t="shared" si="0"/>
        <v>-7.7999999999999545</v>
      </c>
    </row>
    <row r="7" spans="1:9" ht="19.899999999999999" customHeight="1" x14ac:dyDescent="0.25">
      <c r="B7" s="43">
        <f>SUM(B3:B6)</f>
        <v>0</v>
      </c>
      <c r="C7" s="43">
        <f>SUM(C3:C6)</f>
        <v>4000</v>
      </c>
      <c r="D7" s="42"/>
      <c r="E7" s="43">
        <f>SUM(E3:E6)</f>
        <v>56.3</v>
      </c>
      <c r="F7" s="43"/>
      <c r="G7" s="51">
        <f>SUM(G3:G6)</f>
        <v>2013.88</v>
      </c>
      <c r="H7" s="42"/>
      <c r="I7" s="46">
        <f>SUM(I3:I6)</f>
        <v>2042.4200000000003</v>
      </c>
    </row>
    <row r="8" spans="1:9" x14ac:dyDescent="0.25">
      <c r="B8" s="42"/>
      <c r="C8" s="42"/>
      <c r="D8" s="42"/>
      <c r="E8" s="42"/>
      <c r="F8" s="42"/>
      <c r="G8" s="42"/>
      <c r="H8" s="42"/>
      <c r="I8" s="42"/>
    </row>
    <row r="10" spans="1:9" ht="25.15" customHeight="1" x14ac:dyDescent="0.25">
      <c r="A10" s="4" t="s">
        <v>35</v>
      </c>
      <c r="B10" s="4"/>
      <c r="C10" s="110" t="s">
        <v>63</v>
      </c>
      <c r="D10" s="110"/>
      <c r="E10" s="110"/>
      <c r="F10" s="110"/>
      <c r="G10" s="12"/>
      <c r="H10" s="12"/>
      <c r="I10" s="12"/>
    </row>
    <row r="11" spans="1:9" ht="25.15" customHeight="1" x14ac:dyDescent="0.25">
      <c r="A11" s="3" t="s">
        <v>0</v>
      </c>
      <c r="B11" s="3" t="s">
        <v>54</v>
      </c>
      <c r="C11" s="3" t="s">
        <v>1</v>
      </c>
      <c r="D11" s="3" t="s">
        <v>2</v>
      </c>
      <c r="E11" s="3" t="s">
        <v>50</v>
      </c>
      <c r="F11" s="3" t="s">
        <v>51</v>
      </c>
      <c r="G11" s="3" t="s">
        <v>3</v>
      </c>
      <c r="H11" s="3" t="s">
        <v>2</v>
      </c>
      <c r="I11" s="3" t="s">
        <v>53</v>
      </c>
    </row>
    <row r="12" spans="1:9" ht="25.15" customHeight="1" x14ac:dyDescent="0.25">
      <c r="A12" t="s">
        <v>5</v>
      </c>
      <c r="B12" s="43">
        <v>1014.44</v>
      </c>
      <c r="C12" s="35">
        <v>0</v>
      </c>
      <c r="D12" s="34">
        <v>44111</v>
      </c>
      <c r="E12" s="35"/>
      <c r="F12" s="43"/>
      <c r="G12" s="35"/>
      <c r="H12" s="34">
        <v>44439</v>
      </c>
      <c r="I12" s="36">
        <f t="shared" ref="I12:I15" si="1">+B12+C12+E12+F12-G12</f>
        <v>1014.44</v>
      </c>
    </row>
    <row r="13" spans="1:9" ht="25.15" customHeight="1" x14ac:dyDescent="0.25">
      <c r="A13" t="s">
        <v>6</v>
      </c>
      <c r="B13" s="43">
        <v>21.34</v>
      </c>
      <c r="C13" s="35">
        <v>979</v>
      </c>
      <c r="D13" s="34">
        <v>44111</v>
      </c>
      <c r="E13" s="35"/>
      <c r="F13" s="43"/>
      <c r="G13" s="35"/>
      <c r="H13" s="34">
        <v>44439</v>
      </c>
      <c r="I13" s="36">
        <f t="shared" si="1"/>
        <v>1000.34</v>
      </c>
    </row>
    <row r="14" spans="1:9" ht="25.15" customHeight="1" x14ac:dyDescent="0.25">
      <c r="A14" t="s">
        <v>8</v>
      </c>
      <c r="B14" s="43">
        <v>1014.44</v>
      </c>
      <c r="C14" s="35">
        <v>0</v>
      </c>
      <c r="D14" s="34">
        <v>44111</v>
      </c>
      <c r="E14" s="35"/>
      <c r="F14" s="43"/>
      <c r="G14" s="35"/>
      <c r="H14" s="34">
        <v>44439</v>
      </c>
      <c r="I14" s="36">
        <f t="shared" si="1"/>
        <v>1014.44</v>
      </c>
    </row>
    <row r="15" spans="1:9" ht="25.15" customHeight="1" x14ac:dyDescent="0.25">
      <c r="A15" s="8" t="s">
        <v>9</v>
      </c>
      <c r="B15" s="45">
        <v>0</v>
      </c>
      <c r="C15" s="40">
        <v>1000</v>
      </c>
      <c r="D15" s="39">
        <v>44111</v>
      </c>
      <c r="E15" s="40"/>
      <c r="F15" s="45"/>
      <c r="G15" s="40"/>
      <c r="H15" s="39">
        <v>44439</v>
      </c>
      <c r="I15" s="41">
        <f t="shared" si="1"/>
        <v>1000</v>
      </c>
    </row>
    <row r="16" spans="1:9" ht="25.15" customHeight="1" x14ac:dyDescent="0.25">
      <c r="B16" s="43">
        <f>SUM(B12:B15)</f>
        <v>2050.2200000000003</v>
      </c>
      <c r="C16" s="43">
        <f>SUM(C12:C15)</f>
        <v>1979</v>
      </c>
      <c r="D16" s="42"/>
      <c r="E16" s="43">
        <f>SUM(E12:E15)</f>
        <v>0</v>
      </c>
      <c r="F16" s="43">
        <f t="shared" ref="F16:G16" si="2">SUM(F12:F15)</f>
        <v>0</v>
      </c>
      <c r="G16" s="43">
        <f t="shared" si="2"/>
        <v>0</v>
      </c>
      <c r="H16" s="42"/>
      <c r="I16" s="46">
        <f>SUM(I12:I15)</f>
        <v>4029.2200000000003</v>
      </c>
    </row>
    <row r="17" spans="1:9" x14ac:dyDescent="0.25">
      <c r="B17" s="42"/>
      <c r="C17" s="42"/>
      <c r="D17" s="42"/>
      <c r="E17" s="42"/>
      <c r="F17" s="42"/>
      <c r="G17" s="42"/>
      <c r="H17" s="42"/>
      <c r="I17" s="42"/>
    </row>
    <row r="19" spans="1:9" ht="15.75" x14ac:dyDescent="0.25">
      <c r="A19" s="4" t="s">
        <v>35</v>
      </c>
      <c r="B19" s="4"/>
      <c r="C19" s="110" t="s">
        <v>93</v>
      </c>
      <c r="D19" s="110"/>
      <c r="E19" s="110"/>
      <c r="F19" s="110"/>
      <c r="G19" s="12"/>
      <c r="H19" s="12"/>
      <c r="I19" s="12"/>
    </row>
    <row r="20" spans="1:9" ht="15.75" x14ac:dyDescent="0.25">
      <c r="A20" s="3" t="s">
        <v>0</v>
      </c>
      <c r="B20" s="3" t="s">
        <v>54</v>
      </c>
      <c r="C20" s="3" t="s">
        <v>1</v>
      </c>
      <c r="D20" s="3" t="s">
        <v>2</v>
      </c>
      <c r="E20" s="3" t="s">
        <v>50</v>
      </c>
      <c r="F20" s="3" t="s">
        <v>51</v>
      </c>
      <c r="G20" s="3" t="s">
        <v>3</v>
      </c>
      <c r="H20" s="3" t="s">
        <v>2</v>
      </c>
      <c r="I20" s="3" t="s">
        <v>53</v>
      </c>
    </row>
    <row r="21" spans="1:9" ht="24.95" customHeight="1" x14ac:dyDescent="0.25">
      <c r="A21" t="s">
        <v>5</v>
      </c>
      <c r="B21" s="111">
        <v>217.86</v>
      </c>
      <c r="C21" s="112">
        <v>782</v>
      </c>
      <c r="D21" s="34">
        <v>44439</v>
      </c>
      <c r="E21" s="35">
        <v>1000</v>
      </c>
      <c r="F21" s="43"/>
      <c r="G21" s="35"/>
      <c r="H21" s="34"/>
      <c r="I21" s="36"/>
    </row>
    <row r="22" spans="1:9" ht="24.95" customHeight="1" x14ac:dyDescent="0.25">
      <c r="A22" t="s">
        <v>6</v>
      </c>
      <c r="B22" s="111">
        <v>287.52</v>
      </c>
      <c r="C22" s="112">
        <v>712</v>
      </c>
      <c r="D22" s="34">
        <v>44439</v>
      </c>
      <c r="E22" s="35">
        <v>1000</v>
      </c>
      <c r="F22" s="43"/>
      <c r="G22" s="35"/>
      <c r="H22" s="34"/>
      <c r="I22" s="36"/>
    </row>
    <row r="23" spans="1:9" ht="24.95" customHeight="1" x14ac:dyDescent="0.25">
      <c r="A23" t="s">
        <v>8</v>
      </c>
      <c r="B23" s="111">
        <v>1016.13</v>
      </c>
      <c r="C23" s="112">
        <v>0</v>
      </c>
      <c r="D23" s="34">
        <v>44439</v>
      </c>
      <c r="E23" s="35">
        <v>1000</v>
      </c>
      <c r="F23" s="43"/>
      <c r="G23" s="35"/>
      <c r="H23" s="34"/>
      <c r="I23" s="36"/>
    </row>
    <row r="24" spans="1:9" ht="24.95" customHeight="1" x14ac:dyDescent="0.25">
      <c r="A24" s="8" t="s">
        <v>9</v>
      </c>
      <c r="B24" s="111">
        <v>787.56</v>
      </c>
      <c r="C24" s="112">
        <v>212</v>
      </c>
      <c r="D24" s="34">
        <v>44439</v>
      </c>
      <c r="E24" s="40">
        <v>1000</v>
      </c>
      <c r="F24" s="45"/>
      <c r="G24" s="40"/>
      <c r="H24" s="39"/>
      <c r="I24" s="41"/>
    </row>
    <row r="25" spans="1:9" x14ac:dyDescent="0.25">
      <c r="B25" s="43"/>
      <c r="C25" s="43"/>
      <c r="D25" s="42"/>
      <c r="E25" s="43">
        <f>SUM(E21:E24)</f>
        <v>4000</v>
      </c>
      <c r="F25" s="43">
        <f t="shared" ref="F25:G25" si="3">SUM(F21:F24)</f>
        <v>0</v>
      </c>
      <c r="G25" s="43">
        <f t="shared" si="3"/>
        <v>0</v>
      </c>
      <c r="H25" s="42"/>
      <c r="I25" s="46"/>
    </row>
    <row r="26" spans="1:9" x14ac:dyDescent="0.25">
      <c r="B26" s="42"/>
      <c r="C26" s="42"/>
      <c r="D26" s="42"/>
      <c r="E26" s="42"/>
      <c r="F26" s="42"/>
      <c r="G26" s="42"/>
      <c r="H26" s="42"/>
      <c r="I26" s="42"/>
    </row>
  </sheetData>
  <mergeCells count="3">
    <mergeCell ref="C1:F1"/>
    <mergeCell ref="C10:F10"/>
    <mergeCell ref="C19:F19"/>
  </mergeCells>
  <printOptions gridLines="1"/>
  <pageMargins left="0.7" right="0.7" top="0.75" bottom="0.75" header="0.3" footer="0.3"/>
  <pageSetup scale="8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F594E-A730-44E7-904F-A6E8C080F567}">
  <sheetPr>
    <pageSetUpPr fitToPage="1"/>
  </sheetPr>
  <dimension ref="A1:J30"/>
  <sheetViews>
    <sheetView workbookViewId="0">
      <pane xSplit="1" ySplit="2" topLeftCell="B12" activePane="bottomRight" state="frozen"/>
      <selection pane="topRight" activeCell="B1" sqref="B1"/>
      <selection pane="bottomLeft" activeCell="A3" sqref="A3"/>
      <selection pane="bottomRight" activeCell="A25" sqref="A25:XFD25"/>
    </sheetView>
  </sheetViews>
  <sheetFormatPr defaultRowHeight="15" x14ac:dyDescent="0.25"/>
  <cols>
    <col min="1" max="1" width="19" customWidth="1"/>
    <col min="2" max="2" width="13.85546875" customWidth="1"/>
    <col min="3" max="3" width="10.5703125" customWidth="1"/>
    <col min="4" max="4" width="10.140625" customWidth="1"/>
    <col min="5" max="5" width="14.5703125" customWidth="1"/>
    <col min="6" max="6" width="12.85546875" customWidth="1"/>
    <col min="7" max="7" width="12" customWidth="1"/>
    <col min="8" max="8" width="10.140625" customWidth="1"/>
    <col min="9" max="9" width="13.42578125" customWidth="1"/>
    <col min="10" max="10" width="31.28515625" customWidth="1"/>
  </cols>
  <sheetData>
    <row r="1" spans="1:10" ht="20.45" customHeight="1" x14ac:dyDescent="0.25">
      <c r="A1" s="4" t="s">
        <v>34</v>
      </c>
      <c r="B1" s="4"/>
      <c r="C1" s="110" t="s">
        <v>62</v>
      </c>
      <c r="D1" s="110"/>
      <c r="E1" s="110"/>
      <c r="F1" s="110"/>
      <c r="G1" s="12"/>
      <c r="H1" s="12"/>
      <c r="I1" s="12"/>
    </row>
    <row r="2" spans="1:10" s="30" customFormat="1" ht="21" customHeight="1" x14ac:dyDescent="0.25">
      <c r="A2" s="30" t="s">
        <v>0</v>
      </c>
      <c r="B2" s="44" t="s">
        <v>54</v>
      </c>
      <c r="C2" s="44" t="s">
        <v>1</v>
      </c>
      <c r="D2" s="44" t="s">
        <v>2</v>
      </c>
      <c r="E2" s="44" t="s">
        <v>50</v>
      </c>
      <c r="F2" s="44" t="s">
        <v>52</v>
      </c>
      <c r="G2" s="44" t="s">
        <v>3</v>
      </c>
      <c r="H2" s="44" t="s">
        <v>2</v>
      </c>
      <c r="I2" s="44" t="s">
        <v>53</v>
      </c>
    </row>
    <row r="3" spans="1:10" ht="25.15" customHeight="1" x14ac:dyDescent="0.25">
      <c r="A3" t="s">
        <v>10</v>
      </c>
      <c r="B3" s="43"/>
      <c r="C3" s="35">
        <v>1000</v>
      </c>
      <c r="D3" s="34">
        <v>43709</v>
      </c>
      <c r="E3" s="35">
        <v>11.97</v>
      </c>
      <c r="F3" s="35"/>
      <c r="G3" s="49">
        <v>523.04</v>
      </c>
      <c r="H3" s="34">
        <v>44074</v>
      </c>
      <c r="I3" s="36">
        <f>+B3+C3+E3+F3-G3</f>
        <v>488.93000000000006</v>
      </c>
    </row>
    <row r="4" spans="1:10" ht="25.15" customHeight="1" x14ac:dyDescent="0.25">
      <c r="A4" t="s">
        <v>11</v>
      </c>
      <c r="B4" s="43"/>
      <c r="C4" s="35">
        <v>1000</v>
      </c>
      <c r="D4" s="34">
        <v>43709</v>
      </c>
      <c r="E4" s="35">
        <v>14.67</v>
      </c>
      <c r="F4" s="35">
        <v>1000</v>
      </c>
      <c r="G4" s="49">
        <v>650</v>
      </c>
      <c r="H4" s="34">
        <v>44074</v>
      </c>
      <c r="I4" s="36">
        <f t="shared" ref="I4:I7" si="0">+B4+C4+E4+F4-G4</f>
        <v>1364.67</v>
      </c>
      <c r="J4" t="s">
        <v>55</v>
      </c>
    </row>
    <row r="5" spans="1:10" ht="25.15" customHeight="1" x14ac:dyDescent="0.25">
      <c r="A5" t="s">
        <v>12</v>
      </c>
      <c r="B5" s="43"/>
      <c r="C5" s="35">
        <v>1000</v>
      </c>
      <c r="D5" s="34">
        <v>43709</v>
      </c>
      <c r="E5" s="35">
        <v>14.17</v>
      </c>
      <c r="F5" s="35"/>
      <c r="G5" s="49">
        <v>379.88</v>
      </c>
      <c r="H5" s="34">
        <v>44074</v>
      </c>
      <c r="I5" s="36">
        <f t="shared" si="0"/>
        <v>634.29</v>
      </c>
    </row>
    <row r="6" spans="1:10" ht="25.15" customHeight="1" x14ac:dyDescent="0.25">
      <c r="A6" s="55" t="s">
        <v>13</v>
      </c>
      <c r="B6" s="60"/>
      <c r="C6" s="61">
        <v>1000</v>
      </c>
      <c r="D6" s="62">
        <v>43709</v>
      </c>
      <c r="E6" s="61">
        <v>14.44</v>
      </c>
      <c r="F6" s="61"/>
      <c r="G6" s="61">
        <v>0</v>
      </c>
      <c r="H6" s="62">
        <v>44074</v>
      </c>
      <c r="I6" s="63">
        <f t="shared" si="0"/>
        <v>1014.44</v>
      </c>
    </row>
    <row r="7" spans="1:10" ht="25.15" customHeight="1" x14ac:dyDescent="0.25">
      <c r="A7" s="8" t="s">
        <v>14</v>
      </c>
      <c r="B7" s="45"/>
      <c r="C7" s="40">
        <v>1000</v>
      </c>
      <c r="D7" s="39">
        <v>43709</v>
      </c>
      <c r="E7" s="40">
        <v>13.66</v>
      </c>
      <c r="F7" s="40"/>
      <c r="G7" s="50">
        <v>734.15</v>
      </c>
      <c r="H7" s="39">
        <v>44074</v>
      </c>
      <c r="I7" s="41">
        <f t="shared" si="0"/>
        <v>279.51</v>
      </c>
    </row>
    <row r="8" spans="1:10" ht="25.9" customHeight="1" x14ac:dyDescent="0.25">
      <c r="B8" s="43"/>
      <c r="C8" s="43">
        <f>SUM(C3:C7)</f>
        <v>5000</v>
      </c>
      <c r="D8" s="42"/>
      <c r="E8" s="43">
        <f>SUM(E3:E7)</f>
        <v>68.91</v>
      </c>
      <c r="F8" s="43"/>
      <c r="G8" s="51">
        <f>SUM(G3:G7)</f>
        <v>2287.0700000000002</v>
      </c>
      <c r="H8" s="42"/>
      <c r="I8" s="43">
        <f>SUM(I3:I7)</f>
        <v>3781.84</v>
      </c>
    </row>
    <row r="9" spans="1:10" x14ac:dyDescent="0.25">
      <c r="B9" s="42"/>
      <c r="C9" s="42"/>
      <c r="D9" s="42"/>
      <c r="E9" s="42"/>
      <c r="F9" s="42"/>
      <c r="G9" s="42"/>
      <c r="H9" s="42"/>
      <c r="I9" s="42"/>
    </row>
    <row r="11" spans="1:10" ht="25.15" customHeight="1" x14ac:dyDescent="0.25">
      <c r="A11" s="4" t="s">
        <v>34</v>
      </c>
      <c r="B11" s="4"/>
      <c r="C11" s="110" t="s">
        <v>63</v>
      </c>
      <c r="D11" s="110"/>
      <c r="E11" s="110"/>
      <c r="F11" s="110"/>
      <c r="G11" s="12"/>
      <c r="H11" s="12"/>
      <c r="I11" s="12"/>
    </row>
    <row r="12" spans="1:10" ht="25.15" customHeight="1" x14ac:dyDescent="0.25">
      <c r="A12" s="3" t="s">
        <v>0</v>
      </c>
      <c r="B12" s="3" t="s">
        <v>54</v>
      </c>
      <c r="C12" s="3" t="s">
        <v>1</v>
      </c>
      <c r="D12" s="3" t="s">
        <v>2</v>
      </c>
      <c r="E12" s="3" t="s">
        <v>50</v>
      </c>
      <c r="F12" s="3" t="s">
        <v>52</v>
      </c>
      <c r="G12" s="3" t="s">
        <v>3</v>
      </c>
      <c r="H12" s="3" t="s">
        <v>2</v>
      </c>
      <c r="I12" s="3" t="s">
        <v>53</v>
      </c>
    </row>
    <row r="13" spans="1:10" ht="25.15" customHeight="1" x14ac:dyDescent="0.25">
      <c r="A13" t="s">
        <v>10</v>
      </c>
      <c r="B13" s="32">
        <v>488.93000000000006</v>
      </c>
      <c r="C13" s="33">
        <v>511</v>
      </c>
      <c r="D13" s="34">
        <v>44111</v>
      </c>
      <c r="E13" s="35"/>
      <c r="F13" s="35"/>
      <c r="G13" s="35"/>
      <c r="H13" s="34">
        <v>44439</v>
      </c>
      <c r="I13" s="36">
        <f t="shared" ref="I13:I17" si="1">+B13+C13+E13+F13-G13</f>
        <v>999.93000000000006</v>
      </c>
    </row>
    <row r="14" spans="1:10" ht="25.15" customHeight="1" x14ac:dyDescent="0.25">
      <c r="A14" t="s">
        <v>11</v>
      </c>
      <c r="B14" s="32">
        <v>1364.67</v>
      </c>
      <c r="C14" s="33">
        <v>635</v>
      </c>
      <c r="D14" s="34">
        <v>44111</v>
      </c>
      <c r="E14" s="35"/>
      <c r="F14" s="35"/>
      <c r="G14" s="35"/>
      <c r="H14" s="34">
        <v>44439</v>
      </c>
      <c r="I14" s="36">
        <f t="shared" si="1"/>
        <v>1999.67</v>
      </c>
      <c r="J14" t="s">
        <v>56</v>
      </c>
    </row>
    <row r="15" spans="1:10" ht="25.15" customHeight="1" x14ac:dyDescent="0.25">
      <c r="A15" t="s">
        <v>12</v>
      </c>
      <c r="B15" s="32">
        <v>634.29</v>
      </c>
      <c r="C15" s="33">
        <v>366</v>
      </c>
      <c r="D15" s="34">
        <v>44111</v>
      </c>
      <c r="E15" s="35"/>
      <c r="F15" s="35"/>
      <c r="G15" s="35"/>
      <c r="H15" s="34">
        <v>44439</v>
      </c>
      <c r="I15" s="36">
        <f t="shared" si="1"/>
        <v>1000.29</v>
      </c>
    </row>
    <row r="16" spans="1:10" ht="25.15" customHeight="1" x14ac:dyDescent="0.25">
      <c r="A16" t="s">
        <v>13</v>
      </c>
      <c r="B16" s="32">
        <v>1014.44</v>
      </c>
      <c r="C16" s="33">
        <v>0</v>
      </c>
      <c r="D16" s="34">
        <v>44111</v>
      </c>
      <c r="E16" s="35"/>
      <c r="F16" s="35"/>
      <c r="G16" s="35"/>
      <c r="H16" s="34">
        <v>44439</v>
      </c>
      <c r="I16" s="36">
        <f t="shared" si="1"/>
        <v>1014.44</v>
      </c>
    </row>
    <row r="17" spans="1:9" ht="25.15" customHeight="1" x14ac:dyDescent="0.25">
      <c r="A17" s="8" t="s">
        <v>14</v>
      </c>
      <c r="B17" s="37">
        <v>279.51</v>
      </c>
      <c r="C17" s="38">
        <v>720</v>
      </c>
      <c r="D17" s="39">
        <v>44111</v>
      </c>
      <c r="E17" s="40"/>
      <c r="F17" s="40"/>
      <c r="G17" s="40"/>
      <c r="H17" s="39">
        <v>44439</v>
      </c>
      <c r="I17" s="41">
        <f t="shared" si="1"/>
        <v>999.51</v>
      </c>
    </row>
    <row r="18" spans="1:9" ht="25.15" customHeight="1" x14ac:dyDescent="0.25">
      <c r="B18" s="32"/>
      <c r="C18" s="32">
        <f>SUM(C13:C17)</f>
        <v>2232</v>
      </c>
      <c r="D18" s="42"/>
      <c r="E18" s="43">
        <f>SUM(E13:E17)</f>
        <v>0</v>
      </c>
      <c r="F18" s="43"/>
      <c r="G18" s="43">
        <f>SUM(G13:G17)</f>
        <v>0</v>
      </c>
      <c r="H18" s="42"/>
      <c r="I18" s="43">
        <f>SUM(I13:I17)</f>
        <v>6013.84</v>
      </c>
    </row>
    <row r="21" spans="1:9" ht="15.75" x14ac:dyDescent="0.25">
      <c r="A21" s="4" t="s">
        <v>34</v>
      </c>
      <c r="B21" s="4"/>
      <c r="C21" s="110" t="s">
        <v>93</v>
      </c>
      <c r="D21" s="110"/>
      <c r="E21" s="110"/>
      <c r="F21" s="110"/>
      <c r="G21" s="12"/>
      <c r="H21" s="12"/>
      <c r="I21" s="12"/>
    </row>
    <row r="22" spans="1:9" ht="15.75" x14ac:dyDescent="0.25">
      <c r="A22" s="3" t="s">
        <v>0</v>
      </c>
      <c r="B22" s="3" t="s">
        <v>54</v>
      </c>
      <c r="C22" s="3" t="s">
        <v>1</v>
      </c>
      <c r="D22" s="3" t="s">
        <v>2</v>
      </c>
      <c r="E22" s="3" t="s">
        <v>50</v>
      </c>
      <c r="F22" s="3" t="s">
        <v>52</v>
      </c>
      <c r="G22" s="3" t="s">
        <v>3</v>
      </c>
      <c r="H22" s="3" t="s">
        <v>2</v>
      </c>
      <c r="I22" s="3" t="s">
        <v>53</v>
      </c>
    </row>
    <row r="23" spans="1:9" ht="20.100000000000001" customHeight="1" x14ac:dyDescent="0.25">
      <c r="A23" t="s">
        <v>10</v>
      </c>
      <c r="B23" s="111">
        <v>1001.35</v>
      </c>
      <c r="C23" s="65">
        <v>0</v>
      </c>
      <c r="D23" s="34">
        <v>44439</v>
      </c>
      <c r="E23" s="111">
        <v>1001.35</v>
      </c>
      <c r="F23" s="35"/>
      <c r="G23" s="35"/>
      <c r="H23" s="34"/>
      <c r="I23" s="36"/>
    </row>
    <row r="24" spans="1:9" ht="20.100000000000001" customHeight="1" x14ac:dyDescent="0.25">
      <c r="A24" t="s">
        <v>11</v>
      </c>
      <c r="B24" s="111">
        <v>2002.7</v>
      </c>
      <c r="C24" s="65">
        <v>0</v>
      </c>
      <c r="D24" s="34">
        <v>44439</v>
      </c>
      <c r="E24" s="111">
        <v>2002.7</v>
      </c>
      <c r="F24" s="35"/>
      <c r="G24" s="35"/>
      <c r="H24" s="34"/>
      <c r="I24" s="36"/>
    </row>
    <row r="25" spans="1:9" ht="24.95" customHeight="1" x14ac:dyDescent="0.25">
      <c r="A25" t="s">
        <v>12</v>
      </c>
      <c r="B25" s="111">
        <v>534.64</v>
      </c>
      <c r="C25" s="65">
        <v>465</v>
      </c>
      <c r="D25" s="34">
        <v>44439</v>
      </c>
      <c r="E25" s="35">
        <v>1000</v>
      </c>
      <c r="F25" s="35"/>
      <c r="G25" s="35"/>
      <c r="H25" s="34"/>
      <c r="I25" s="36"/>
    </row>
    <row r="26" spans="1:9" ht="20.100000000000001" customHeight="1" x14ac:dyDescent="0.25">
      <c r="A26" t="s">
        <v>13</v>
      </c>
      <c r="B26" s="111">
        <v>1016.13</v>
      </c>
      <c r="C26" s="65">
        <v>0</v>
      </c>
      <c r="D26" s="34">
        <v>44439</v>
      </c>
      <c r="E26" s="111">
        <v>1016.13</v>
      </c>
      <c r="F26" s="35"/>
      <c r="G26" s="35"/>
      <c r="H26" s="34"/>
      <c r="I26" s="36"/>
    </row>
    <row r="27" spans="1:9" ht="20.100000000000001" customHeight="1" x14ac:dyDescent="0.25">
      <c r="A27" s="8" t="s">
        <v>14</v>
      </c>
      <c r="B27" s="111">
        <v>699.68</v>
      </c>
      <c r="C27" s="65">
        <v>300</v>
      </c>
      <c r="D27" s="34">
        <v>44439</v>
      </c>
      <c r="E27" s="40">
        <v>1000</v>
      </c>
      <c r="F27" s="40"/>
      <c r="G27" s="40"/>
      <c r="H27" s="39"/>
      <c r="I27" s="41"/>
    </row>
    <row r="28" spans="1:9" x14ac:dyDescent="0.25">
      <c r="B28" s="32"/>
      <c r="C28" s="32"/>
      <c r="D28" s="34"/>
      <c r="E28" s="43">
        <f>SUM(E23:E27)</f>
        <v>6020.18</v>
      </c>
      <c r="F28" s="43"/>
      <c r="G28" s="43">
        <f>SUM(G23:G27)</f>
        <v>0</v>
      </c>
      <c r="H28" s="42"/>
      <c r="I28" s="43"/>
    </row>
    <row r="29" spans="1:9" x14ac:dyDescent="0.25">
      <c r="D29" s="34"/>
    </row>
    <row r="30" spans="1:9" x14ac:dyDescent="0.25">
      <c r="D30" s="34"/>
    </row>
  </sheetData>
  <mergeCells count="3">
    <mergeCell ref="C1:F1"/>
    <mergeCell ref="C11:F11"/>
    <mergeCell ref="C21:F21"/>
  </mergeCells>
  <printOptions gridLines="1"/>
  <pageMargins left="0.7" right="0.7" top="0.75" bottom="0.75" header="0.3" footer="0.3"/>
  <pageSetup scale="8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26A2A-31EF-4568-BBF4-3DCA1447DDE0}">
  <sheetPr>
    <pageSetUpPr fitToPage="1"/>
  </sheetPr>
  <dimension ref="A1:J69"/>
  <sheetViews>
    <sheetView workbookViewId="0">
      <pane xSplit="1" ySplit="2" topLeftCell="B57" activePane="bottomRight" state="frozen"/>
      <selection pane="topRight" activeCell="B1" sqref="B1"/>
      <selection pane="bottomLeft" activeCell="A3" sqref="A3"/>
      <selection pane="bottomRight" activeCell="J59" sqref="J59"/>
    </sheetView>
  </sheetViews>
  <sheetFormatPr defaultRowHeight="15" x14ac:dyDescent="0.25"/>
  <cols>
    <col min="1" max="1" width="18" customWidth="1"/>
    <col min="2" max="2" width="15" customWidth="1"/>
    <col min="3" max="3" width="11.7109375" customWidth="1"/>
    <col min="4" max="4" width="12.42578125" customWidth="1"/>
    <col min="5" max="5" width="11.7109375" customWidth="1"/>
    <col min="6" max="6" width="15.85546875" customWidth="1"/>
    <col min="7" max="7" width="11.7109375" customWidth="1"/>
    <col min="8" max="8" width="10.5703125" customWidth="1"/>
    <col min="9" max="9" width="13.42578125" customWidth="1"/>
    <col min="10" max="10" width="44.28515625" customWidth="1"/>
  </cols>
  <sheetData>
    <row r="1" spans="1:10" ht="21.6" customHeight="1" x14ac:dyDescent="0.25">
      <c r="A1" s="4" t="s">
        <v>33</v>
      </c>
      <c r="B1" s="4"/>
      <c r="C1" s="12"/>
      <c r="D1" s="110" t="s">
        <v>62</v>
      </c>
      <c r="E1" s="110"/>
      <c r="F1" s="110"/>
      <c r="G1" s="110"/>
      <c r="H1" s="12"/>
      <c r="I1" s="12"/>
    </row>
    <row r="2" spans="1:10" s="3" customFormat="1" ht="15.75" x14ac:dyDescent="0.25">
      <c r="A2" s="3" t="s">
        <v>0</v>
      </c>
      <c r="B2" s="3" t="s">
        <v>54</v>
      </c>
      <c r="C2" s="3" t="s">
        <v>1</v>
      </c>
      <c r="D2" s="3" t="s">
        <v>2</v>
      </c>
      <c r="E2" s="3" t="s">
        <v>57</v>
      </c>
      <c r="F2" s="3" t="s">
        <v>58</v>
      </c>
      <c r="G2" s="48" t="s">
        <v>3</v>
      </c>
      <c r="H2" s="3" t="s">
        <v>2</v>
      </c>
      <c r="I2" s="3" t="s">
        <v>53</v>
      </c>
      <c r="J2" s="3" t="s">
        <v>7</v>
      </c>
    </row>
    <row r="3" spans="1:10" ht="25.15" customHeight="1" x14ac:dyDescent="0.25">
      <c r="A3" t="s">
        <v>15</v>
      </c>
      <c r="B3" s="25"/>
      <c r="C3" s="26">
        <v>1000</v>
      </c>
      <c r="D3" s="2">
        <v>43709</v>
      </c>
      <c r="E3" s="26">
        <v>11.34</v>
      </c>
      <c r="F3" s="25"/>
      <c r="G3" s="52">
        <v>917.01</v>
      </c>
      <c r="H3" s="2">
        <v>44074</v>
      </c>
      <c r="I3" s="29">
        <f>+B3+C3+E3+F3-G3</f>
        <v>94.330000000000041</v>
      </c>
    </row>
    <row r="4" spans="1:10" ht="25.15" customHeight="1" x14ac:dyDescent="0.25">
      <c r="A4" t="s">
        <v>16</v>
      </c>
      <c r="B4" s="25"/>
      <c r="C4" s="26">
        <v>1000</v>
      </c>
      <c r="D4" s="2">
        <v>43709</v>
      </c>
      <c r="E4" s="26">
        <v>13.77</v>
      </c>
      <c r="F4" s="25"/>
      <c r="G4" s="52">
        <v>1000</v>
      </c>
      <c r="H4" s="2">
        <v>44074</v>
      </c>
      <c r="I4" s="29">
        <f t="shared" ref="I4:I20" si="0">+B4+C4+E4+F4-G4</f>
        <v>13.769999999999982</v>
      </c>
    </row>
    <row r="5" spans="1:10" ht="25.15" customHeight="1" x14ac:dyDescent="0.25">
      <c r="A5" t="s">
        <v>17</v>
      </c>
      <c r="B5" s="25"/>
      <c r="C5" s="26">
        <v>1000</v>
      </c>
      <c r="D5" s="2">
        <v>43709</v>
      </c>
      <c r="E5" s="26">
        <v>14.12</v>
      </c>
      <c r="F5" s="25"/>
      <c r="G5" s="52">
        <v>1000</v>
      </c>
      <c r="H5" s="2">
        <v>44074</v>
      </c>
      <c r="I5" s="29">
        <f t="shared" si="0"/>
        <v>14.120000000000005</v>
      </c>
    </row>
    <row r="6" spans="1:10" ht="25.15" customHeight="1" x14ac:dyDescent="0.25">
      <c r="A6" s="55" t="s">
        <v>18</v>
      </c>
      <c r="B6" s="56"/>
      <c r="C6" s="57">
        <v>1000</v>
      </c>
      <c r="D6" s="58">
        <v>43709</v>
      </c>
      <c r="E6" s="57">
        <v>14.44</v>
      </c>
      <c r="F6" s="56"/>
      <c r="G6" s="57">
        <v>0</v>
      </c>
      <c r="H6" s="58">
        <v>44074</v>
      </c>
      <c r="I6" s="59">
        <f t="shared" si="0"/>
        <v>1014.44</v>
      </c>
    </row>
    <row r="7" spans="1:10" ht="25.15" customHeight="1" x14ac:dyDescent="0.25">
      <c r="A7" t="s">
        <v>19</v>
      </c>
      <c r="B7" s="25"/>
      <c r="C7" s="26">
        <v>1000</v>
      </c>
      <c r="D7" s="2">
        <v>43709</v>
      </c>
      <c r="E7" s="26">
        <v>14.3</v>
      </c>
      <c r="F7" s="25"/>
      <c r="G7" s="52">
        <v>153.91</v>
      </c>
      <c r="H7" s="2">
        <v>44074</v>
      </c>
      <c r="I7" s="29">
        <f t="shared" si="0"/>
        <v>860.39</v>
      </c>
    </row>
    <row r="8" spans="1:10" ht="25.15" customHeight="1" x14ac:dyDescent="0.25">
      <c r="A8" t="s">
        <v>20</v>
      </c>
      <c r="B8" s="25"/>
      <c r="C8" s="26">
        <v>1000</v>
      </c>
      <c r="D8" s="2">
        <v>43709</v>
      </c>
      <c r="E8" s="26">
        <v>14.19</v>
      </c>
      <c r="F8" s="25"/>
      <c r="G8" s="52">
        <v>366</v>
      </c>
      <c r="H8" s="2">
        <v>44074</v>
      </c>
      <c r="I8" s="29">
        <f t="shared" si="0"/>
        <v>648.19000000000005</v>
      </c>
    </row>
    <row r="9" spans="1:10" ht="25.15" customHeight="1" x14ac:dyDescent="0.25">
      <c r="A9" t="s">
        <v>21</v>
      </c>
      <c r="B9" s="25"/>
      <c r="C9" s="26">
        <v>1000</v>
      </c>
      <c r="D9" s="2">
        <v>43709</v>
      </c>
      <c r="E9" s="26">
        <v>13.77</v>
      </c>
      <c r="F9" s="25"/>
      <c r="G9" s="52">
        <v>1000</v>
      </c>
      <c r="H9" s="2">
        <v>44074</v>
      </c>
      <c r="I9" s="29">
        <f t="shared" si="0"/>
        <v>13.769999999999982</v>
      </c>
    </row>
    <row r="10" spans="1:10" ht="25.15" customHeight="1" x14ac:dyDescent="0.25">
      <c r="A10" s="55" t="s">
        <v>22</v>
      </c>
      <c r="B10" s="56"/>
      <c r="C10" s="57">
        <v>1000</v>
      </c>
      <c r="D10" s="58">
        <v>43709</v>
      </c>
      <c r="E10" s="57">
        <v>14.44</v>
      </c>
      <c r="F10" s="56"/>
      <c r="G10" s="57">
        <v>0</v>
      </c>
      <c r="H10" s="58">
        <v>44074</v>
      </c>
      <c r="I10" s="59">
        <f t="shared" si="0"/>
        <v>1014.44</v>
      </c>
    </row>
    <row r="11" spans="1:10" ht="25.15" customHeight="1" x14ac:dyDescent="0.25">
      <c r="A11" t="s">
        <v>23</v>
      </c>
      <c r="B11" s="25"/>
      <c r="C11" s="26">
        <v>1000</v>
      </c>
      <c r="D11" s="2">
        <v>43709</v>
      </c>
      <c r="E11" s="25">
        <v>14.59</v>
      </c>
      <c r="F11" s="26">
        <v>2500</v>
      </c>
      <c r="G11" s="52">
        <v>3329.82</v>
      </c>
      <c r="H11" s="2">
        <v>44074</v>
      </c>
      <c r="I11" s="29">
        <f t="shared" si="0"/>
        <v>184.76999999999998</v>
      </c>
      <c r="J11" t="s">
        <v>61</v>
      </c>
    </row>
    <row r="12" spans="1:10" ht="25.15" customHeight="1" x14ac:dyDescent="0.25">
      <c r="A12" t="s">
        <v>24</v>
      </c>
      <c r="B12" s="25"/>
      <c r="C12" s="26">
        <v>1000</v>
      </c>
      <c r="D12" s="2">
        <v>43709</v>
      </c>
      <c r="E12" s="25">
        <v>14.12</v>
      </c>
      <c r="F12" s="26"/>
      <c r="G12" s="52">
        <v>1000</v>
      </c>
      <c r="H12" s="2">
        <v>44074</v>
      </c>
      <c r="I12" s="29">
        <f t="shared" si="0"/>
        <v>14.120000000000005</v>
      </c>
    </row>
    <row r="13" spans="1:10" ht="25.15" customHeight="1" x14ac:dyDescent="0.25">
      <c r="A13" t="s">
        <v>25</v>
      </c>
      <c r="B13" s="25"/>
      <c r="C13" s="26">
        <v>1000</v>
      </c>
      <c r="D13" s="2">
        <v>43709</v>
      </c>
      <c r="E13" s="25">
        <v>13.82</v>
      </c>
      <c r="F13" s="26">
        <v>300</v>
      </c>
      <c r="G13" s="52">
        <v>1184.03</v>
      </c>
      <c r="H13" s="2">
        <v>44074</v>
      </c>
      <c r="I13" s="29">
        <f t="shared" si="0"/>
        <v>129.79000000000019</v>
      </c>
      <c r="J13" t="s">
        <v>59</v>
      </c>
    </row>
    <row r="14" spans="1:10" ht="25.15" customHeight="1" x14ac:dyDescent="0.25">
      <c r="A14" t="s">
        <v>26</v>
      </c>
      <c r="B14" s="25"/>
      <c r="C14" s="26">
        <v>1000</v>
      </c>
      <c r="D14" s="2">
        <v>43709</v>
      </c>
      <c r="E14" s="25">
        <v>14.41</v>
      </c>
      <c r="F14" s="26"/>
      <c r="G14" s="52">
        <v>1000</v>
      </c>
      <c r="H14" s="2">
        <v>44074</v>
      </c>
      <c r="I14" s="29">
        <f t="shared" si="0"/>
        <v>14.409999999999968</v>
      </c>
    </row>
    <row r="15" spans="1:10" ht="25.15" customHeight="1" x14ac:dyDescent="0.25">
      <c r="A15" s="55" t="s">
        <v>27</v>
      </c>
      <c r="B15" s="56"/>
      <c r="C15" s="57">
        <v>1000</v>
      </c>
      <c r="D15" s="58">
        <v>43709</v>
      </c>
      <c r="E15" s="56">
        <v>14.44</v>
      </c>
      <c r="F15" s="57"/>
      <c r="G15" s="57">
        <v>0</v>
      </c>
      <c r="H15" s="58">
        <v>44074</v>
      </c>
      <c r="I15" s="59">
        <f t="shared" si="0"/>
        <v>1014.44</v>
      </c>
    </row>
    <row r="16" spans="1:10" ht="25.15" customHeight="1" x14ac:dyDescent="0.25">
      <c r="A16" t="s">
        <v>28</v>
      </c>
      <c r="B16" s="25"/>
      <c r="C16" s="26">
        <v>1000</v>
      </c>
      <c r="D16" s="2">
        <v>43709</v>
      </c>
      <c r="E16" s="25">
        <v>14.27</v>
      </c>
      <c r="F16" s="26"/>
      <c r="G16" s="52">
        <v>207.82</v>
      </c>
      <c r="H16" s="2">
        <v>44074</v>
      </c>
      <c r="I16" s="29">
        <f t="shared" si="0"/>
        <v>806.45</v>
      </c>
    </row>
    <row r="17" spans="1:10" ht="25.15" customHeight="1" x14ac:dyDescent="0.25">
      <c r="A17" s="55" t="s">
        <v>29</v>
      </c>
      <c r="B17" s="56"/>
      <c r="C17" s="57">
        <v>1000</v>
      </c>
      <c r="D17" s="58">
        <v>43709</v>
      </c>
      <c r="E17" s="56">
        <v>14.44</v>
      </c>
      <c r="F17" s="57"/>
      <c r="G17" s="57">
        <v>0</v>
      </c>
      <c r="H17" s="58">
        <v>44074</v>
      </c>
      <c r="I17" s="59">
        <f t="shared" si="0"/>
        <v>1014.44</v>
      </c>
    </row>
    <row r="18" spans="1:10" ht="25.15" customHeight="1" x14ac:dyDescent="0.25">
      <c r="A18" t="s">
        <v>30</v>
      </c>
      <c r="B18" s="25"/>
      <c r="C18" s="26">
        <v>1000</v>
      </c>
      <c r="D18" s="2">
        <v>43709</v>
      </c>
      <c r="E18" s="25">
        <v>13.28</v>
      </c>
      <c r="F18" s="26">
        <v>500</v>
      </c>
      <c r="G18" s="52">
        <v>1011.22</v>
      </c>
      <c r="H18" s="2">
        <v>44074</v>
      </c>
      <c r="I18" s="29">
        <f t="shared" si="0"/>
        <v>502.05999999999995</v>
      </c>
      <c r="J18" t="s">
        <v>60</v>
      </c>
    </row>
    <row r="19" spans="1:10" ht="25.15" customHeight="1" x14ac:dyDescent="0.25">
      <c r="A19" s="55" t="s">
        <v>31</v>
      </c>
      <c r="B19" s="56"/>
      <c r="C19" s="57">
        <v>1000</v>
      </c>
      <c r="D19" s="58">
        <v>43709</v>
      </c>
      <c r="E19" s="56">
        <v>14.44</v>
      </c>
      <c r="F19" s="57"/>
      <c r="G19" s="57">
        <v>0</v>
      </c>
      <c r="H19" s="58">
        <v>44074</v>
      </c>
      <c r="I19" s="59">
        <f t="shared" si="0"/>
        <v>1014.44</v>
      </c>
    </row>
    <row r="20" spans="1:10" ht="25.15" customHeight="1" x14ac:dyDescent="0.25">
      <c r="A20" s="8" t="s">
        <v>32</v>
      </c>
      <c r="B20" s="27"/>
      <c r="C20" s="28">
        <v>1000</v>
      </c>
      <c r="D20" s="11">
        <v>43709</v>
      </c>
      <c r="E20" s="28">
        <v>13.7</v>
      </c>
      <c r="F20" s="27"/>
      <c r="G20" s="53">
        <v>893.12</v>
      </c>
      <c r="H20" s="11">
        <v>44074</v>
      </c>
      <c r="I20" s="31">
        <f t="shared" si="0"/>
        <v>120.58000000000004</v>
      </c>
      <c r="J20" s="8"/>
    </row>
    <row r="21" spans="1:10" ht="20.45" customHeight="1" x14ac:dyDescent="0.25">
      <c r="B21" s="25"/>
      <c r="C21" s="25">
        <f>SUM(C3:C20)</f>
        <v>18000</v>
      </c>
      <c r="E21" s="25">
        <f>SUM(E3:E20)</f>
        <v>251.87999999999997</v>
      </c>
      <c r="F21" s="25"/>
      <c r="G21" s="54">
        <f>SUM(G3:G20)</f>
        <v>13062.93</v>
      </c>
      <c r="I21" s="47">
        <f>SUM(I3:I20)</f>
        <v>8488.9499999999989</v>
      </c>
    </row>
    <row r="24" spans="1:10" ht="25.15" customHeight="1" x14ac:dyDescent="0.25">
      <c r="A24" s="4" t="s">
        <v>33</v>
      </c>
      <c r="B24" s="4"/>
      <c r="C24" s="12"/>
      <c r="D24" s="110" t="s">
        <v>94</v>
      </c>
      <c r="E24" s="110"/>
      <c r="F24" s="110"/>
      <c r="G24" s="110"/>
      <c r="H24" s="12"/>
      <c r="I24" s="12"/>
    </row>
    <row r="25" spans="1:10" ht="25.15" customHeight="1" x14ac:dyDescent="0.25">
      <c r="A25" s="3" t="s">
        <v>0</v>
      </c>
      <c r="B25" s="3" t="s">
        <v>54</v>
      </c>
      <c r="C25" s="3" t="s">
        <v>1</v>
      </c>
      <c r="D25" s="3" t="s">
        <v>2</v>
      </c>
      <c r="E25" s="3" t="s">
        <v>57</v>
      </c>
      <c r="F25" s="3" t="s">
        <v>58</v>
      </c>
      <c r="G25" s="48" t="s">
        <v>3</v>
      </c>
      <c r="H25" s="3" t="s">
        <v>2</v>
      </c>
      <c r="I25" s="3" t="s">
        <v>53</v>
      </c>
      <c r="J25" s="3" t="s">
        <v>7</v>
      </c>
    </row>
    <row r="26" spans="1:10" ht="25.15" customHeight="1" x14ac:dyDescent="0.25">
      <c r="A26" t="s">
        <v>15</v>
      </c>
      <c r="B26" s="25">
        <v>94.330000000000041</v>
      </c>
      <c r="C26" s="26">
        <v>906</v>
      </c>
      <c r="D26" s="2">
        <v>43709</v>
      </c>
      <c r="E26" s="26"/>
      <c r="F26" s="25"/>
      <c r="G26" s="52"/>
      <c r="H26" s="2">
        <v>44074</v>
      </c>
      <c r="I26" s="29">
        <f>+B26+C26+E26+F26-G26</f>
        <v>1000.33</v>
      </c>
    </row>
    <row r="27" spans="1:10" ht="25.15" customHeight="1" x14ac:dyDescent="0.25">
      <c r="A27" t="s">
        <v>16</v>
      </c>
      <c r="B27" s="25">
        <v>13.769999999999982</v>
      </c>
      <c r="C27" s="26">
        <v>986</v>
      </c>
      <c r="D27" s="2">
        <v>43709</v>
      </c>
      <c r="E27" s="26"/>
      <c r="F27" s="25"/>
      <c r="G27" s="52"/>
      <c r="H27" s="2">
        <v>44074</v>
      </c>
      <c r="I27" s="29">
        <f t="shared" ref="I27:I43" si="1">+B27+C27+E27+F27-G27</f>
        <v>999.77</v>
      </c>
    </row>
    <row r="28" spans="1:10" ht="25.15" customHeight="1" x14ac:dyDescent="0.25">
      <c r="A28" t="s">
        <v>17</v>
      </c>
      <c r="B28" s="25">
        <v>14.120000000000005</v>
      </c>
      <c r="C28" s="26">
        <v>986</v>
      </c>
      <c r="D28" s="2">
        <v>43709</v>
      </c>
      <c r="E28" s="26"/>
      <c r="F28" s="25"/>
      <c r="G28" s="52"/>
      <c r="H28" s="2">
        <v>44074</v>
      </c>
      <c r="I28" s="29">
        <f t="shared" si="1"/>
        <v>1000.12</v>
      </c>
    </row>
    <row r="29" spans="1:10" s="14" customFormat="1" ht="25.15" customHeight="1" x14ac:dyDescent="0.25">
      <c r="A29" s="14" t="s">
        <v>18</v>
      </c>
      <c r="B29" s="64">
        <v>1014.44</v>
      </c>
      <c r="C29" s="65">
        <v>0</v>
      </c>
      <c r="D29" s="66">
        <v>43709</v>
      </c>
      <c r="E29" s="65"/>
      <c r="F29" s="64"/>
      <c r="G29" s="52"/>
      <c r="H29" s="66">
        <v>44074</v>
      </c>
      <c r="I29" s="67">
        <f t="shared" si="1"/>
        <v>1014.44</v>
      </c>
    </row>
    <row r="30" spans="1:10" ht="25.15" customHeight="1" x14ac:dyDescent="0.25">
      <c r="A30" t="s">
        <v>19</v>
      </c>
      <c r="B30" s="25">
        <v>860.39</v>
      </c>
      <c r="C30" s="26">
        <v>140</v>
      </c>
      <c r="D30" s="2">
        <v>43709</v>
      </c>
      <c r="E30" s="26"/>
      <c r="F30" s="25"/>
      <c r="G30" s="52"/>
      <c r="H30" s="2">
        <v>44074</v>
      </c>
      <c r="I30" s="29">
        <f t="shared" si="1"/>
        <v>1000.39</v>
      </c>
    </row>
    <row r="31" spans="1:10" ht="25.15" customHeight="1" x14ac:dyDescent="0.25">
      <c r="A31" t="s">
        <v>20</v>
      </c>
      <c r="B31" s="25">
        <v>648.19000000000005</v>
      </c>
      <c r="C31" s="26">
        <v>352</v>
      </c>
      <c r="D31" s="2">
        <v>43709</v>
      </c>
      <c r="E31" s="26"/>
      <c r="F31" s="25"/>
      <c r="G31" s="52"/>
      <c r="H31" s="2">
        <v>44074</v>
      </c>
      <c r="I31" s="29">
        <f t="shared" si="1"/>
        <v>1000.19</v>
      </c>
    </row>
    <row r="32" spans="1:10" ht="25.15" customHeight="1" x14ac:dyDescent="0.25">
      <c r="A32" t="s">
        <v>21</v>
      </c>
      <c r="B32" s="25">
        <v>13.769999999999982</v>
      </c>
      <c r="C32" s="26">
        <v>986</v>
      </c>
      <c r="D32" s="2">
        <v>43709</v>
      </c>
      <c r="E32" s="26"/>
      <c r="F32" s="25"/>
      <c r="G32" s="52"/>
      <c r="H32" s="2">
        <v>44074</v>
      </c>
      <c r="I32" s="29">
        <f t="shared" si="1"/>
        <v>999.77</v>
      </c>
    </row>
    <row r="33" spans="1:10" s="14" customFormat="1" ht="25.15" customHeight="1" x14ac:dyDescent="0.25">
      <c r="A33" s="14" t="s">
        <v>22</v>
      </c>
      <c r="B33" s="64">
        <v>1014.44</v>
      </c>
      <c r="C33" s="65">
        <v>0</v>
      </c>
      <c r="D33" s="66">
        <v>43709</v>
      </c>
      <c r="E33" s="65"/>
      <c r="F33" s="64"/>
      <c r="G33" s="52"/>
      <c r="H33" s="66">
        <v>44074</v>
      </c>
      <c r="I33" s="67">
        <f t="shared" si="1"/>
        <v>1014.44</v>
      </c>
    </row>
    <row r="34" spans="1:10" ht="25.15" customHeight="1" x14ac:dyDescent="0.25">
      <c r="A34" t="s">
        <v>23</v>
      </c>
      <c r="B34" s="25">
        <v>184.76999999999998</v>
      </c>
      <c r="C34" s="26">
        <v>815</v>
      </c>
      <c r="D34" s="2">
        <v>43709</v>
      </c>
      <c r="E34" s="25"/>
      <c r="F34" s="26"/>
      <c r="G34" s="52"/>
      <c r="H34" s="2">
        <v>44074</v>
      </c>
      <c r="I34" s="29">
        <f t="shared" si="1"/>
        <v>999.77</v>
      </c>
    </row>
    <row r="35" spans="1:10" ht="25.15" customHeight="1" x14ac:dyDescent="0.25">
      <c r="A35" t="s">
        <v>24</v>
      </c>
      <c r="B35" s="25">
        <v>14.120000000000005</v>
      </c>
      <c r="C35" s="26">
        <v>986</v>
      </c>
      <c r="D35" s="2">
        <v>43709</v>
      </c>
      <c r="E35" s="25"/>
      <c r="F35" s="26"/>
      <c r="G35" s="52"/>
      <c r="H35" s="2">
        <v>44074</v>
      </c>
      <c r="I35" s="29">
        <f t="shared" si="1"/>
        <v>1000.12</v>
      </c>
    </row>
    <row r="36" spans="1:10" ht="25.15" customHeight="1" x14ac:dyDescent="0.25">
      <c r="A36" t="s">
        <v>25</v>
      </c>
      <c r="B36" s="25">
        <v>129.79000000000019</v>
      </c>
      <c r="C36" s="26">
        <v>870</v>
      </c>
      <c r="D36" s="2">
        <v>43709</v>
      </c>
      <c r="E36" s="25"/>
      <c r="F36" s="26"/>
      <c r="G36" s="52"/>
      <c r="H36" s="2">
        <v>44074</v>
      </c>
      <c r="I36" s="29">
        <f t="shared" si="1"/>
        <v>999.79000000000019</v>
      </c>
    </row>
    <row r="37" spans="1:10" ht="25.15" customHeight="1" x14ac:dyDescent="0.25">
      <c r="A37" t="s">
        <v>26</v>
      </c>
      <c r="B37" s="25">
        <v>14.409999999999968</v>
      </c>
      <c r="C37" s="26">
        <v>986</v>
      </c>
      <c r="D37" s="2">
        <v>43709</v>
      </c>
      <c r="E37" s="25"/>
      <c r="F37" s="26"/>
      <c r="G37" s="52"/>
      <c r="H37" s="2">
        <v>44074</v>
      </c>
      <c r="I37" s="29">
        <f t="shared" si="1"/>
        <v>1000.41</v>
      </c>
    </row>
    <row r="38" spans="1:10" s="14" customFormat="1" ht="25.15" customHeight="1" x14ac:dyDescent="0.25">
      <c r="A38" s="14" t="s">
        <v>27</v>
      </c>
      <c r="B38" s="64">
        <v>1014.44</v>
      </c>
      <c r="C38" s="65">
        <v>0</v>
      </c>
      <c r="D38" s="66">
        <v>43709</v>
      </c>
      <c r="E38" s="64"/>
      <c r="F38" s="65"/>
      <c r="G38" s="52"/>
      <c r="H38" s="66">
        <v>44074</v>
      </c>
      <c r="I38" s="67">
        <f t="shared" si="1"/>
        <v>1014.44</v>
      </c>
    </row>
    <row r="39" spans="1:10" ht="25.15" customHeight="1" x14ac:dyDescent="0.25">
      <c r="A39" t="s">
        <v>28</v>
      </c>
      <c r="B39" s="25">
        <v>806.45</v>
      </c>
      <c r="C39" s="26">
        <v>194</v>
      </c>
      <c r="D39" s="2">
        <v>43709</v>
      </c>
      <c r="E39" s="25"/>
      <c r="F39" s="26"/>
      <c r="G39" s="52"/>
      <c r="H39" s="2">
        <v>44074</v>
      </c>
      <c r="I39" s="29">
        <f t="shared" si="1"/>
        <v>1000.45</v>
      </c>
    </row>
    <row r="40" spans="1:10" s="14" customFormat="1" ht="25.15" customHeight="1" x14ac:dyDescent="0.25">
      <c r="A40" s="14" t="s">
        <v>29</v>
      </c>
      <c r="B40" s="64">
        <v>1014.44</v>
      </c>
      <c r="C40" s="65">
        <v>0</v>
      </c>
      <c r="D40" s="66">
        <v>43709</v>
      </c>
      <c r="E40" s="64"/>
      <c r="F40" s="65"/>
      <c r="G40" s="52"/>
      <c r="H40" s="66">
        <v>44074</v>
      </c>
      <c r="I40" s="67">
        <f t="shared" si="1"/>
        <v>1014.44</v>
      </c>
    </row>
    <row r="41" spans="1:10" ht="25.15" customHeight="1" x14ac:dyDescent="0.25">
      <c r="A41" t="s">
        <v>30</v>
      </c>
      <c r="B41" s="25">
        <v>502.05999999999995</v>
      </c>
      <c r="C41" s="26">
        <v>498</v>
      </c>
      <c r="D41" s="2">
        <v>43709</v>
      </c>
      <c r="E41" s="25"/>
      <c r="F41" s="26"/>
      <c r="G41" s="52"/>
      <c r="H41" s="2">
        <v>44074</v>
      </c>
      <c r="I41" s="29">
        <f t="shared" si="1"/>
        <v>1000.06</v>
      </c>
    </row>
    <row r="42" spans="1:10" s="14" customFormat="1" ht="25.15" customHeight="1" x14ac:dyDescent="0.25">
      <c r="A42" s="14" t="s">
        <v>31</v>
      </c>
      <c r="B42" s="64">
        <v>1014.44</v>
      </c>
      <c r="C42" s="65">
        <v>0</v>
      </c>
      <c r="D42" s="66">
        <v>43709</v>
      </c>
      <c r="E42" s="64"/>
      <c r="F42" s="65"/>
      <c r="G42" s="52"/>
      <c r="H42" s="66">
        <v>44074</v>
      </c>
      <c r="I42" s="67">
        <f t="shared" si="1"/>
        <v>1014.44</v>
      </c>
    </row>
    <row r="43" spans="1:10" ht="25.35" customHeight="1" x14ac:dyDescent="0.25">
      <c r="A43" s="8" t="s">
        <v>32</v>
      </c>
      <c r="B43" s="27">
        <v>120.58000000000004</v>
      </c>
      <c r="C43" s="28">
        <v>879</v>
      </c>
      <c r="D43" s="11">
        <v>43709</v>
      </c>
      <c r="E43" s="28"/>
      <c r="F43" s="27"/>
      <c r="G43" s="53"/>
      <c r="H43" s="11">
        <v>44074</v>
      </c>
      <c r="I43" s="31">
        <f t="shared" si="1"/>
        <v>999.58</v>
      </c>
      <c r="J43" s="8"/>
    </row>
    <row r="44" spans="1:10" ht="25.15" customHeight="1" x14ac:dyDescent="0.25">
      <c r="B44" s="25">
        <v>8488.9499999999989</v>
      </c>
      <c r="C44" s="25">
        <f>SUM(C26:C43)</f>
        <v>9584</v>
      </c>
      <c r="E44" s="25">
        <f>SUM(E26:E43)</f>
        <v>0</v>
      </c>
      <c r="F44" s="25"/>
      <c r="G44" s="54">
        <f>SUM(G26:G43)</f>
        <v>0</v>
      </c>
      <c r="I44" s="47">
        <f>SUM(I26:I43)</f>
        <v>18072.950000000004</v>
      </c>
    </row>
    <row r="47" spans="1:10" ht="15.75" x14ac:dyDescent="0.25">
      <c r="A47" s="4" t="s">
        <v>33</v>
      </c>
      <c r="B47" s="4"/>
      <c r="C47" s="12"/>
      <c r="D47" s="110" t="s">
        <v>93</v>
      </c>
      <c r="E47" s="110"/>
      <c r="F47" s="110"/>
      <c r="G47" s="110"/>
      <c r="H47" s="12"/>
      <c r="I47" s="12"/>
    </row>
    <row r="48" spans="1:10" ht="15.75" x14ac:dyDescent="0.25">
      <c r="A48" s="3" t="s">
        <v>0</v>
      </c>
      <c r="B48" s="3" t="s">
        <v>54</v>
      </c>
      <c r="C48" s="3" t="s">
        <v>1</v>
      </c>
      <c r="D48" s="3" t="s">
        <v>2</v>
      </c>
      <c r="E48" s="3" t="s">
        <v>57</v>
      </c>
      <c r="F48" s="3" t="s">
        <v>58</v>
      </c>
      <c r="G48" s="48" t="s">
        <v>3</v>
      </c>
      <c r="H48" s="3" t="s">
        <v>2</v>
      </c>
      <c r="I48" s="3" t="s">
        <v>53</v>
      </c>
    </row>
    <row r="49" spans="1:9" ht="24.95" customHeight="1" x14ac:dyDescent="0.25">
      <c r="A49" t="s">
        <v>15</v>
      </c>
      <c r="B49" s="111">
        <v>701.46</v>
      </c>
      <c r="C49" s="65">
        <v>299</v>
      </c>
      <c r="D49" s="2">
        <v>44439</v>
      </c>
      <c r="E49" s="35">
        <v>1000</v>
      </c>
      <c r="F49" s="25"/>
      <c r="G49" s="52"/>
      <c r="H49" s="2"/>
      <c r="I49" s="29"/>
    </row>
    <row r="50" spans="1:9" ht="24.95" customHeight="1" x14ac:dyDescent="0.25">
      <c r="A50" t="s">
        <v>16</v>
      </c>
      <c r="B50" s="111">
        <v>1000.95</v>
      </c>
      <c r="C50" s="65">
        <v>0</v>
      </c>
      <c r="D50" s="2">
        <v>44439</v>
      </c>
      <c r="E50" s="35">
        <v>1000</v>
      </c>
      <c r="F50" s="25"/>
      <c r="G50" s="52"/>
      <c r="H50" s="2"/>
      <c r="I50" s="29"/>
    </row>
    <row r="51" spans="1:9" ht="24.95" customHeight="1" x14ac:dyDescent="0.25">
      <c r="A51" t="s">
        <v>17</v>
      </c>
      <c r="B51" s="111">
        <v>2188.2600000000002</v>
      </c>
      <c r="C51" s="65">
        <v>0</v>
      </c>
      <c r="D51" s="2">
        <v>44439</v>
      </c>
      <c r="E51" s="35">
        <v>1000</v>
      </c>
      <c r="F51" s="25"/>
      <c r="G51" s="52"/>
      <c r="H51" s="2"/>
      <c r="I51" s="29"/>
    </row>
    <row r="52" spans="1:9" ht="24.95" customHeight="1" x14ac:dyDescent="0.25">
      <c r="A52" s="14" t="s">
        <v>18</v>
      </c>
      <c r="B52" s="111">
        <v>65.91</v>
      </c>
      <c r="C52" s="65">
        <v>934</v>
      </c>
      <c r="D52" s="2">
        <v>44439</v>
      </c>
      <c r="E52" s="40">
        <v>1000</v>
      </c>
      <c r="F52" s="64"/>
      <c r="G52" s="52"/>
      <c r="H52" s="66"/>
      <c r="I52" s="67"/>
    </row>
    <row r="53" spans="1:9" ht="24.95" customHeight="1" x14ac:dyDescent="0.25">
      <c r="A53" t="s">
        <v>19</v>
      </c>
      <c r="B53" s="111">
        <v>1753.07</v>
      </c>
      <c r="C53" s="65">
        <v>0</v>
      </c>
      <c r="D53" s="2">
        <v>44439</v>
      </c>
      <c r="E53" s="35">
        <v>1000</v>
      </c>
      <c r="F53" s="25">
        <v>1250</v>
      </c>
      <c r="G53" s="52"/>
      <c r="H53" s="2"/>
      <c r="I53" s="29"/>
    </row>
    <row r="54" spans="1:9" ht="24.95" customHeight="1" x14ac:dyDescent="0.25">
      <c r="A54" t="s">
        <v>20</v>
      </c>
      <c r="B54" s="111">
        <v>988.91</v>
      </c>
      <c r="C54" s="65">
        <v>11</v>
      </c>
      <c r="D54" s="2">
        <v>44439</v>
      </c>
      <c r="E54" s="35">
        <v>1000</v>
      </c>
      <c r="F54" s="25"/>
      <c r="G54" s="52"/>
      <c r="H54" s="2"/>
      <c r="I54" s="29"/>
    </row>
    <row r="55" spans="1:9" ht="24.95" customHeight="1" x14ac:dyDescent="0.25">
      <c r="A55" t="s">
        <v>21</v>
      </c>
      <c r="B55" s="111">
        <v>0.83</v>
      </c>
      <c r="C55" s="65">
        <v>1000</v>
      </c>
      <c r="D55" s="2">
        <v>44439</v>
      </c>
      <c r="E55" s="35">
        <v>1000</v>
      </c>
      <c r="F55" s="25"/>
      <c r="G55" s="52"/>
      <c r="H55" s="2"/>
      <c r="I55" s="29"/>
    </row>
    <row r="56" spans="1:9" ht="24.95" customHeight="1" x14ac:dyDescent="0.25">
      <c r="A56" s="14" t="s">
        <v>22</v>
      </c>
      <c r="B56" s="111">
        <v>1016.13</v>
      </c>
      <c r="C56" s="65">
        <v>0</v>
      </c>
      <c r="D56" s="2">
        <v>44439</v>
      </c>
      <c r="E56" s="40">
        <v>1000</v>
      </c>
      <c r="F56" s="64"/>
      <c r="G56" s="52"/>
      <c r="H56" s="66"/>
      <c r="I56" s="67"/>
    </row>
    <row r="57" spans="1:9" ht="24.95" customHeight="1" x14ac:dyDescent="0.25">
      <c r="A57" t="s">
        <v>23</v>
      </c>
      <c r="B57" s="111">
        <v>1001.04</v>
      </c>
      <c r="C57" s="65">
        <v>0</v>
      </c>
      <c r="D57" s="2">
        <v>44439</v>
      </c>
      <c r="E57" s="35">
        <v>1000</v>
      </c>
      <c r="F57" s="26"/>
      <c r="G57" s="52"/>
      <c r="H57" s="2"/>
      <c r="I57" s="29"/>
    </row>
    <row r="58" spans="1:9" ht="24.95" customHeight="1" x14ac:dyDescent="0.25">
      <c r="A58" t="s">
        <v>24</v>
      </c>
      <c r="B58" s="111">
        <v>953.69</v>
      </c>
      <c r="C58" s="65">
        <v>46</v>
      </c>
      <c r="D58" s="2">
        <v>44439</v>
      </c>
      <c r="E58" s="35">
        <v>1000</v>
      </c>
      <c r="F58" s="26"/>
      <c r="G58" s="52"/>
      <c r="H58" s="2"/>
      <c r="I58" s="29"/>
    </row>
    <row r="59" spans="1:9" ht="24.95" customHeight="1" x14ac:dyDescent="0.25">
      <c r="A59" t="s">
        <v>25</v>
      </c>
      <c r="B59" s="111">
        <v>2.44</v>
      </c>
      <c r="C59" s="65">
        <v>998</v>
      </c>
      <c r="D59" s="2">
        <v>44439</v>
      </c>
      <c r="E59" s="35">
        <v>1000</v>
      </c>
      <c r="F59" s="26"/>
      <c r="G59" s="52"/>
      <c r="H59" s="2"/>
      <c r="I59" s="29"/>
    </row>
    <row r="60" spans="1:9" ht="24.95" customHeight="1" x14ac:dyDescent="0.25">
      <c r="A60" t="s">
        <v>26</v>
      </c>
      <c r="B60" s="111">
        <v>1.59</v>
      </c>
      <c r="C60" s="65">
        <v>998</v>
      </c>
      <c r="D60" s="2">
        <v>44439</v>
      </c>
      <c r="E60" s="40">
        <v>1000</v>
      </c>
      <c r="F60" s="26"/>
      <c r="G60" s="52"/>
      <c r="H60" s="2"/>
      <c r="I60" s="29"/>
    </row>
    <row r="61" spans="1:9" ht="24.95" customHeight="1" x14ac:dyDescent="0.25">
      <c r="A61" s="14" t="s">
        <v>27</v>
      </c>
      <c r="B61" s="111">
        <v>1016.13</v>
      </c>
      <c r="C61" s="65">
        <v>0</v>
      </c>
      <c r="D61" s="2">
        <v>44439</v>
      </c>
      <c r="E61" s="35">
        <v>1000</v>
      </c>
      <c r="F61" s="65"/>
      <c r="G61" s="52"/>
      <c r="H61" s="66"/>
      <c r="I61" s="67"/>
    </row>
    <row r="62" spans="1:9" ht="24.95" customHeight="1" x14ac:dyDescent="0.25">
      <c r="A62" t="s">
        <v>28</v>
      </c>
      <c r="B62" s="111">
        <v>1002.02</v>
      </c>
      <c r="C62" s="65">
        <v>0</v>
      </c>
      <c r="D62" s="2">
        <v>44439</v>
      </c>
      <c r="E62" s="35">
        <v>1000</v>
      </c>
      <c r="F62" s="26"/>
      <c r="G62" s="52"/>
      <c r="H62" s="2"/>
      <c r="I62" s="29"/>
    </row>
    <row r="63" spans="1:9" ht="24.95" customHeight="1" x14ac:dyDescent="0.25">
      <c r="A63" s="14" t="s">
        <v>29</v>
      </c>
      <c r="B63" s="111">
        <v>1016.13</v>
      </c>
      <c r="C63" s="65">
        <v>0</v>
      </c>
      <c r="D63" s="2">
        <v>44439</v>
      </c>
      <c r="E63" s="35">
        <v>1000</v>
      </c>
      <c r="F63" s="65"/>
      <c r="G63" s="52"/>
      <c r="H63" s="66"/>
      <c r="I63" s="67"/>
    </row>
    <row r="64" spans="1:9" ht="24.95" customHeight="1" x14ac:dyDescent="0.25">
      <c r="A64" t="s">
        <v>30</v>
      </c>
      <c r="B64" s="111">
        <v>563.16</v>
      </c>
      <c r="C64" s="65">
        <v>437</v>
      </c>
      <c r="D64" s="2">
        <v>44439</v>
      </c>
      <c r="E64" s="40">
        <v>1000</v>
      </c>
      <c r="F64" s="26"/>
      <c r="G64" s="52"/>
      <c r="H64" s="2"/>
      <c r="I64" s="29"/>
    </row>
    <row r="65" spans="1:9" ht="24.95" customHeight="1" x14ac:dyDescent="0.25">
      <c r="A65" s="14" t="s">
        <v>31</v>
      </c>
      <c r="B65" s="111">
        <v>1016.13</v>
      </c>
      <c r="C65" s="65">
        <v>0</v>
      </c>
      <c r="D65" s="2">
        <v>44439</v>
      </c>
      <c r="E65" s="64">
        <v>1000</v>
      </c>
      <c r="F65" s="65"/>
      <c r="G65" s="52"/>
      <c r="H65" s="66"/>
      <c r="I65" s="67"/>
    </row>
    <row r="66" spans="1:9" ht="24.95" customHeight="1" thickBot="1" x14ac:dyDescent="0.3">
      <c r="A66" s="8" t="s">
        <v>32</v>
      </c>
      <c r="B66" s="113">
        <v>821.94</v>
      </c>
      <c r="C66" s="114">
        <v>178</v>
      </c>
      <c r="D66" s="2">
        <v>44439</v>
      </c>
      <c r="E66" s="28">
        <v>1000</v>
      </c>
      <c r="F66" s="27">
        <v>1000</v>
      </c>
      <c r="G66" s="53"/>
      <c r="H66" s="11"/>
      <c r="I66" s="31"/>
    </row>
    <row r="67" spans="1:9" x14ac:dyDescent="0.25">
      <c r="B67" s="25">
        <v>8488.9499999999989</v>
      </c>
      <c r="C67" s="25">
        <f>SUM(C49:C66)</f>
        <v>4901</v>
      </c>
      <c r="E67" s="25">
        <f>SUM(E49:E66)</f>
        <v>18000</v>
      </c>
      <c r="F67" s="25"/>
      <c r="G67" s="54">
        <f>SUM(G49:G66)</f>
        <v>0</v>
      </c>
      <c r="I67" s="47"/>
    </row>
    <row r="69" spans="1:9" x14ac:dyDescent="0.25">
      <c r="A69" t="s">
        <v>74</v>
      </c>
      <c r="B69" s="25">
        <v>1000</v>
      </c>
      <c r="D69" s="2">
        <v>44439</v>
      </c>
    </row>
  </sheetData>
  <mergeCells count="3">
    <mergeCell ref="D1:G1"/>
    <mergeCell ref="D24:G24"/>
    <mergeCell ref="D47:G47"/>
  </mergeCells>
  <printOptions gridLines="1"/>
  <pageMargins left="0.7" right="0.7" top="0.75" bottom="0.75" header="0.3" footer="0.3"/>
  <pageSetup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3BB6295BA46A46A2FB06FF2E940D01" ma:contentTypeVersion="13" ma:contentTypeDescription="Create a new document." ma:contentTypeScope="" ma:versionID="0a04b9f36a1e0127167ce745972e4a3a">
  <xsd:schema xmlns:xsd="http://www.w3.org/2001/XMLSchema" xmlns:xs="http://www.w3.org/2001/XMLSchema" xmlns:p="http://schemas.microsoft.com/office/2006/metadata/properties" xmlns:ns3="fd7490ba-7d60-47d9-a762-b0ebff88e7a4" xmlns:ns4="2b89d606-32a6-424c-9996-fe7d7861e9ae" targetNamespace="http://schemas.microsoft.com/office/2006/metadata/properties" ma:root="true" ma:fieldsID="33d230a4735ab59678e6518539f7685b" ns3:_="" ns4:_="">
    <xsd:import namespace="fd7490ba-7d60-47d9-a762-b0ebff88e7a4"/>
    <xsd:import namespace="2b89d606-32a6-424c-9996-fe7d7861e9a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7490ba-7d60-47d9-a762-b0ebff88e7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89d606-32a6-424c-9996-fe7d7861e9a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6C474F-24A2-47E7-8840-A3162CDB494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F5E36FF-613D-4F5F-B136-53D73BB1617A}">
  <ds:schemaRefs>
    <ds:schemaRef ds:uri="http://purl.org/dc/terms/"/>
    <ds:schemaRef ds:uri="http://schemas.openxmlformats.org/package/2006/metadata/core-properties"/>
    <ds:schemaRef ds:uri="http://purl.org/dc/dcmitype/"/>
    <ds:schemaRef ds:uri="fd7490ba-7d60-47d9-a762-b0ebff88e7a4"/>
    <ds:schemaRef ds:uri="http://schemas.microsoft.com/office/2006/documentManagement/types"/>
    <ds:schemaRef ds:uri="http://purl.org/dc/elements/1.1/"/>
    <ds:schemaRef ds:uri="http://schemas.microsoft.com/office/2006/metadata/properties"/>
    <ds:schemaRef ds:uri="2b89d606-32a6-424c-9996-fe7d7861e9ae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9425E1E-E98F-437A-A44B-9FD124FD11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7490ba-7d60-47d9-a762-b0ebff88e7a4"/>
    <ds:schemaRef ds:uri="2b89d606-32a6-424c-9996-fe7d7861e9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totals</vt:lpstr>
      <vt:lpstr>Sheet2</vt:lpstr>
      <vt:lpstr>Sheet1</vt:lpstr>
      <vt:lpstr>HS </vt:lpstr>
      <vt:lpstr>MS</vt:lpstr>
      <vt:lpstr>ES</vt:lpstr>
      <vt:lpstr>ES!Print_Titles</vt:lpstr>
      <vt:lpstr>'HS '!Print_Titles</vt:lpstr>
      <vt:lpstr>MS!Print_Titles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McKenzie, Katherine</dc:creator>
  <cp:lastModifiedBy>Fantin, Kay</cp:lastModifiedBy>
  <cp:lastPrinted>2022-05-02T18:05:40Z</cp:lastPrinted>
  <dcterms:created xsi:type="dcterms:W3CDTF">2020-03-17T18:34:11Z</dcterms:created>
  <dcterms:modified xsi:type="dcterms:W3CDTF">2022-05-02T18:40:31Z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0x0101004F3BB6295BA46A46A2FB06FF2E940D01</vt:lpwstr>
  </property>
</Properties>
</file>